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41.200.114\dg_fin2\DG_FIN2_prive\4-marchés_publics\14- autres\2- En cours\2025-03_Destruction de gaz _ HFC_SAO\1-Passation\3-DCE\2-VF Odt\"/>
    </mc:Choice>
  </mc:AlternateContent>
  <xr:revisionPtr revIDLastSave="0" documentId="13_ncr:1_{E33C7B8A-0137-434E-86EF-978EAC57C30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structions " sheetId="9" r:id="rId1"/>
    <sheet name="Collecte et transport" sheetId="7" r:id="rId2"/>
    <sheet name="Conditionnement des bouteilles" sheetId="3" r:id="rId3"/>
    <sheet name="Destruction des gaz" sheetId="4" r:id="rId4"/>
  </sheets>
  <definedNames>
    <definedName name="_xlnm.Print_Area" localSheetId="1">'Collecte et transport'!$A$1:$V$34</definedName>
    <definedName name="_xlnm.Print_Area" localSheetId="2">'Conditionnement des bouteilles'!$A$1:$Q$52</definedName>
    <definedName name="_xlnm.Print_Area" localSheetId="0">'Instructions '!$B$2:$F$5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8" i="4"/>
  <c r="Q48" i="3"/>
  <c r="Q50" i="3" s="1"/>
  <c r="Q47" i="3"/>
  <c r="Q46" i="3"/>
  <c r="Q45" i="3"/>
  <c r="Q44" i="3"/>
  <c r="Q41" i="3"/>
  <c r="Q40" i="3"/>
  <c r="Q39" i="3"/>
  <c r="Q38" i="3"/>
  <c r="Q37" i="3"/>
  <c r="Q34" i="3"/>
  <c r="Q33" i="3"/>
  <c r="Q32" i="3"/>
  <c r="Q31" i="3"/>
  <c r="Q30" i="3"/>
  <c r="Q27" i="3"/>
  <c r="Q26" i="3"/>
  <c r="Q25" i="3"/>
  <c r="Q24" i="3"/>
  <c r="Q23" i="3"/>
  <c r="Q20" i="3"/>
  <c r="Q19" i="3"/>
  <c r="Q18" i="3"/>
  <c r="Q17" i="3"/>
  <c r="Q16" i="3"/>
  <c r="Q10" i="3"/>
  <c r="Q11" i="3"/>
  <c r="Q12" i="3"/>
  <c r="Q13" i="3"/>
  <c r="Q9" i="3"/>
  <c r="G30" i="3"/>
  <c r="G29" i="3"/>
  <c r="G26" i="3"/>
  <c r="G25" i="3"/>
  <c r="G22" i="3"/>
  <c r="G21" i="3"/>
  <c r="G18" i="3"/>
  <c r="G17" i="3"/>
  <c r="G14" i="3"/>
  <c r="G13" i="3"/>
  <c r="G10" i="3"/>
  <c r="G9" i="3"/>
  <c r="I54" i="4" l="1"/>
  <c r="D60" i="4" s="1"/>
  <c r="G32" i="3"/>
  <c r="F51" i="3" s="1"/>
  <c r="D59" i="4" s="1"/>
  <c r="G9" i="7" l="1"/>
  <c r="J26" i="7"/>
  <c r="M26" i="7"/>
  <c r="P26" i="7"/>
  <c r="S26" i="7"/>
  <c r="V26" i="7"/>
  <c r="J27" i="7"/>
  <c r="M27" i="7"/>
  <c r="P27" i="7"/>
  <c r="S27" i="7"/>
  <c r="V27" i="7"/>
  <c r="J28" i="7"/>
  <c r="M28" i="7"/>
  <c r="P28" i="7"/>
  <c r="S28" i="7"/>
  <c r="V28" i="7"/>
  <c r="J29" i="7"/>
  <c r="M29" i="7"/>
  <c r="P29" i="7"/>
  <c r="S29" i="7"/>
  <c r="V29" i="7"/>
  <c r="J30" i="7"/>
  <c r="M30" i="7"/>
  <c r="P30" i="7"/>
  <c r="S30" i="7"/>
  <c r="V30" i="7"/>
  <c r="J9" i="7"/>
  <c r="M9" i="7"/>
  <c r="P9" i="7"/>
  <c r="S9" i="7"/>
  <c r="V9" i="7"/>
  <c r="J10" i="7"/>
  <c r="M10" i="7"/>
  <c r="P10" i="7"/>
  <c r="S10" i="7"/>
  <c r="V10" i="7"/>
  <c r="J11" i="7"/>
  <c r="M11" i="7"/>
  <c r="P11" i="7"/>
  <c r="S11" i="7"/>
  <c r="V11" i="7"/>
  <c r="J12" i="7"/>
  <c r="M12" i="7"/>
  <c r="P12" i="7"/>
  <c r="S12" i="7"/>
  <c r="V12" i="7"/>
  <c r="J13" i="7"/>
  <c r="M13" i="7"/>
  <c r="P13" i="7"/>
  <c r="S13" i="7"/>
  <c r="V13" i="7"/>
  <c r="J14" i="7"/>
  <c r="M14" i="7"/>
  <c r="P14" i="7"/>
  <c r="S14" i="7"/>
  <c r="V14" i="7"/>
  <c r="J15" i="7"/>
  <c r="M15" i="7"/>
  <c r="P15" i="7"/>
  <c r="S15" i="7"/>
  <c r="V15" i="7"/>
  <c r="J16" i="7"/>
  <c r="M16" i="7"/>
  <c r="P16" i="7"/>
  <c r="S16" i="7"/>
  <c r="V16" i="7"/>
  <c r="J17" i="7"/>
  <c r="M17" i="7"/>
  <c r="P17" i="7"/>
  <c r="S17" i="7"/>
  <c r="V17" i="7"/>
  <c r="J18" i="7"/>
  <c r="M18" i="7"/>
  <c r="P18" i="7"/>
  <c r="S18" i="7"/>
  <c r="V18" i="7"/>
  <c r="J19" i="7"/>
  <c r="M19" i="7"/>
  <c r="P19" i="7"/>
  <c r="S19" i="7"/>
  <c r="V19" i="7"/>
  <c r="J20" i="7"/>
  <c r="M20" i="7"/>
  <c r="P20" i="7"/>
  <c r="S20" i="7"/>
  <c r="V20" i="7"/>
  <c r="J21" i="7"/>
  <c r="M21" i="7"/>
  <c r="P21" i="7"/>
  <c r="S21" i="7"/>
  <c r="V21" i="7"/>
  <c r="G10" i="7"/>
  <c r="G11" i="7"/>
  <c r="G12" i="7"/>
  <c r="G13" i="7"/>
  <c r="G14" i="7"/>
  <c r="G15" i="7"/>
  <c r="G16" i="7"/>
  <c r="G17" i="7"/>
  <c r="G18" i="7"/>
  <c r="G19" i="7"/>
  <c r="G20" i="7"/>
  <c r="G21" i="7"/>
  <c r="G27" i="7"/>
  <c r="G28" i="7"/>
  <c r="G29" i="7"/>
  <c r="G30" i="7"/>
  <c r="G26" i="7"/>
  <c r="S31" i="7" l="1"/>
  <c r="V31" i="7"/>
  <c r="P31" i="7"/>
  <c r="M31" i="7"/>
  <c r="J31" i="7"/>
  <c r="G31" i="7" l="1"/>
  <c r="F33" i="7" s="1"/>
  <c r="D58" i="4" l="1"/>
  <c r="D61" i="4" s="1"/>
</calcChain>
</file>

<file path=xl/sharedStrings.xml><?xml version="1.0" encoding="utf-8"?>
<sst xmlns="http://schemas.openxmlformats.org/spreadsheetml/2006/main" count="423" uniqueCount="198">
  <si>
    <t>N° UO</t>
  </si>
  <si>
    <t>Désignation</t>
  </si>
  <si>
    <t xml:space="preserve">PRESTATION DE CHIMISTE </t>
  </si>
  <si>
    <t>PRESTATION DE CONDITIONNEMENT</t>
  </si>
  <si>
    <t>Conditionnement et mise en sarcophage pour 10 bouteilles</t>
  </si>
  <si>
    <t>Départements et régions d'outre-mer</t>
  </si>
  <si>
    <t>N°UO</t>
  </si>
  <si>
    <t>UO2.1</t>
  </si>
  <si>
    <t>UO2.2</t>
  </si>
  <si>
    <t>UO2.3</t>
  </si>
  <si>
    <t>UO2.4</t>
  </si>
  <si>
    <t>UO2.5</t>
  </si>
  <si>
    <t>UO2.6</t>
  </si>
  <si>
    <t>UO2.7</t>
  </si>
  <si>
    <t>UO2.8</t>
  </si>
  <si>
    <t xml:space="preserve"> Palettisation, mise en sarcophage de tous les contenants en mauvais état et ne pouvant être transporter en l'état et chargement dans le camion</t>
  </si>
  <si>
    <t>UO1.1</t>
  </si>
  <si>
    <t>UO1.2</t>
  </si>
  <si>
    <t>UO1.3</t>
  </si>
  <si>
    <t>UO1.4</t>
  </si>
  <si>
    <t>UO1.5</t>
  </si>
  <si>
    <t>UO1.6</t>
  </si>
  <si>
    <t>UO1.7</t>
  </si>
  <si>
    <t>UO1.8</t>
  </si>
  <si>
    <t>UO1.9</t>
  </si>
  <si>
    <t>UO1.10</t>
  </si>
  <si>
    <t>UO1.11</t>
  </si>
  <si>
    <t>UO1.12</t>
  </si>
  <si>
    <t>UO1.13</t>
  </si>
  <si>
    <t>UO1.14</t>
  </si>
  <si>
    <t>UO1.15</t>
  </si>
  <si>
    <t>UO1.16</t>
  </si>
  <si>
    <t>UO1.17</t>
  </si>
  <si>
    <t>UO1.18</t>
  </si>
  <si>
    <t>UO2.9</t>
  </si>
  <si>
    <t>UO2.10</t>
  </si>
  <si>
    <t>Hydrochlorofluorocarbures - (HCFC)</t>
  </si>
  <si>
    <t>Chlorofluorocarbones - (CFC)</t>
  </si>
  <si>
    <t>Hydrofluorocarbures - (HFC)</t>
  </si>
  <si>
    <t>Bromure de méthyle (Bromométhane) - BCM</t>
  </si>
  <si>
    <t>Gaz en mélange</t>
  </si>
  <si>
    <t>Conditionnement et mise en sarcophage pour 1 bouteille</t>
  </si>
  <si>
    <r>
      <t xml:space="preserve">1/2 journée ( </t>
    </r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4h)</t>
    </r>
  </si>
  <si>
    <t>Palettisation ou mise en box 
(soit 35 bouteillles max)</t>
  </si>
  <si>
    <t>contrôle des produits et aide au respect de la conformité sanitaire vis-à-vis de l'ADR</t>
  </si>
  <si>
    <r>
      <t xml:space="preserve">pour 1 journée  ( &gt; 4h et </t>
    </r>
    <r>
      <rPr>
        <u/>
        <sz val="11"/>
        <color theme="1"/>
        <rFont val="Calibri"/>
        <family val="2"/>
        <scheme val="minor"/>
      </rPr>
      <t xml:space="preserve">&lt; </t>
    </r>
    <r>
      <rPr>
        <sz val="11"/>
        <color theme="1"/>
        <rFont val="Calibri"/>
        <family val="2"/>
        <scheme val="minor"/>
      </rPr>
      <t>7h)</t>
    </r>
  </si>
  <si>
    <t>pour 1 journée   ( &gt; 4h et &lt; 7h)</t>
  </si>
  <si>
    <t>1/2 journée ( &lt; 4h)</t>
  </si>
  <si>
    <r>
      <rPr>
        <u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 xml:space="preserve"> 50 L</t>
    </r>
  </si>
  <si>
    <t>&gt; 50 L à 100L</t>
  </si>
  <si>
    <t>&gt; 100 L</t>
  </si>
  <si>
    <t>Palettisation ou Mise en box ( 12 bouteilles max)</t>
  </si>
  <si>
    <t>Palettisation ou Mise en box ( 35 bouteilles max)</t>
  </si>
  <si>
    <t>UO2.11</t>
  </si>
  <si>
    <t>UO2.12</t>
  </si>
  <si>
    <t>UO2.13</t>
  </si>
  <si>
    <t>UO2.14</t>
  </si>
  <si>
    <t>Palettisation ou mise en box 
(soit 12 bouteillles max)</t>
  </si>
  <si>
    <t>UO 1 : PRESTATION DE COLLECTE ET TRANSPORT DES BOUTEILLES DE GAZ</t>
  </si>
  <si>
    <t>UO 2 : PRESTATION DE CONDITIONNEMENT DES BOUTEILLES DE GAZ</t>
  </si>
  <si>
    <t>UO 3 : PRESTATION DE DESTRUCTION DES GAZ</t>
  </si>
  <si>
    <t>France Métropolitaine</t>
  </si>
  <si>
    <t>Guadeloupe</t>
  </si>
  <si>
    <t>Martinique</t>
  </si>
  <si>
    <t>Guyane</t>
  </si>
  <si>
    <t>La Réunion</t>
  </si>
  <si>
    <t xml:space="preserve">Mayotte </t>
  </si>
  <si>
    <t>Volume/ bouteilles</t>
  </si>
  <si>
    <t>UO2.15</t>
  </si>
  <si>
    <t>UO2.16</t>
  </si>
  <si>
    <t>UO2.17</t>
  </si>
  <si>
    <t>UO2.18</t>
  </si>
  <si>
    <t>UO2.19</t>
  </si>
  <si>
    <t>UO2.20</t>
  </si>
  <si>
    <t>UO2.21</t>
  </si>
  <si>
    <t>UO2.22</t>
  </si>
  <si>
    <t>UO2.23</t>
  </si>
  <si>
    <t>UO2.24</t>
  </si>
  <si>
    <t>UO2.25</t>
  </si>
  <si>
    <t>UO2.26</t>
  </si>
  <si>
    <t>UO2.27</t>
  </si>
  <si>
    <t>UO2.28</t>
  </si>
  <si>
    <t>UO2.29</t>
  </si>
  <si>
    <t>UO2.30</t>
  </si>
  <si>
    <t>UO2.31</t>
  </si>
  <si>
    <t>UO2.32</t>
  </si>
  <si>
    <t>UO2.33</t>
  </si>
  <si>
    <t>UO2.34</t>
  </si>
  <si>
    <t>UO2.35</t>
  </si>
  <si>
    <t>UO2.36</t>
  </si>
  <si>
    <t>UO2.37</t>
  </si>
  <si>
    <t>UO2.38</t>
  </si>
  <si>
    <t>UO2.39</t>
  </si>
  <si>
    <t>UO2.40</t>
  </si>
  <si>
    <t>UO2.41</t>
  </si>
  <si>
    <t>UO2.42</t>
  </si>
  <si>
    <t>Halons</t>
  </si>
  <si>
    <t>Volume / bouteilles</t>
  </si>
  <si>
    <t>Prestations de Collecte et transport des bouteilles de gaz situées en Auvergne-Rhône-Alpes</t>
  </si>
  <si>
    <t>Prestations de Collecte et transport des bouteilles de gaz situées en Bourgogne-Franche-Comté</t>
  </si>
  <si>
    <t xml:space="preserve"> Prestations de Collecte et transport des bouteilles de gaz situées en Bretagne</t>
  </si>
  <si>
    <t xml:space="preserve"> Prestations de Collecte et transport des bouteilles de gaz situées en Corse</t>
  </si>
  <si>
    <t>Prestations de Collecte et transport des bouteilles de gaz situées dans le Grand Est</t>
  </si>
  <si>
    <t>Prestations de Collecte et transport des bouteilles de gaz situées en Hauts-de-France</t>
  </si>
  <si>
    <t>Prestations de Collecte et transport des bouteilles de gaz situées en  Île-de-France</t>
  </si>
  <si>
    <t>Prestations de Collecte et transport des bouteilles de gaz situées en Normandie</t>
  </si>
  <si>
    <t>Prestations de Collecte et transport des bouteilles de gaz situées en Nouvelle-Aquitaine</t>
  </si>
  <si>
    <t>Prestations de Collecte et transport des bouteilles de gaz situées en Occitanie</t>
  </si>
  <si>
    <t>Prestations de Collecte et transport des bouteilles de gaz situées dans le Pays de la Loire</t>
  </si>
  <si>
    <t>Prestations de Collecte et transport des bouteilles de gaz situées en Provence-Alpes-Côte d'Azur</t>
  </si>
  <si>
    <t xml:space="preserve"> Prestations de Collecte et transport des bouteilles de gaz situées dans le Centre-Val de Loire</t>
  </si>
  <si>
    <t>Prestations de Collecte et transport des bouteilles de gaz situées en Guadeloupe</t>
  </si>
  <si>
    <t>Prestations de Collecte et transport des bouteilles de gaz situées en Martinique</t>
  </si>
  <si>
    <t>Prestations de Collecte et transport des bouteilles de gaz situées en Guyane</t>
  </si>
  <si>
    <t>Prestations de Collecte et transport des bouteilles de gaz situées à la La Réunion</t>
  </si>
  <si>
    <t xml:space="preserve">Prestations de Collecte et transport des bouteilles de gaz situées à Mayotte </t>
  </si>
  <si>
    <t>Véhicule charge utile 1 T</t>
  </si>
  <si>
    <t>Véhicule charge utile  3,5 T</t>
  </si>
  <si>
    <t>Véhicule charge utile  7,5 T</t>
  </si>
  <si>
    <t>Véhicule charge utile  12  T</t>
  </si>
  <si>
    <t>Véhicule charge utile  19 T</t>
  </si>
  <si>
    <t>Véhicule charge utile 24 T</t>
  </si>
  <si>
    <t>Quantités estimatives</t>
  </si>
  <si>
    <t>TOTAL</t>
  </si>
  <si>
    <t>TOTAL  UO2</t>
  </si>
  <si>
    <t>TOTAL UO1</t>
  </si>
  <si>
    <t xml:space="preserve">Traitement et destruction des gaz </t>
  </si>
  <si>
    <t xml:space="preserve">Nature du gaz </t>
  </si>
  <si>
    <t>Designation</t>
  </si>
  <si>
    <t>3.5</t>
  </si>
  <si>
    <t>3.4</t>
  </si>
  <si>
    <t>3.10</t>
  </si>
  <si>
    <t>3.13</t>
  </si>
  <si>
    <t>3.15</t>
  </si>
  <si>
    <t>3.20</t>
  </si>
  <si>
    <t>Perfluorocarbures (PFC)</t>
  </si>
  <si>
    <t>3.22</t>
  </si>
  <si>
    <t>3.24</t>
  </si>
  <si>
    <t>3.35</t>
  </si>
  <si>
    <t>3.36</t>
  </si>
  <si>
    <t>Autres composés perfluorés et nitriles fluorés ( SF6, NF3, etc.</t>
  </si>
  <si>
    <t>3.43</t>
  </si>
  <si>
    <t>3.45</t>
  </si>
  <si>
    <t>Hydro(chloro)fluorocarbones insaturés - (HFO/HCO</t>
  </si>
  <si>
    <t>Destruction de gaz</t>
  </si>
  <si>
    <t>TOTAL UO3</t>
  </si>
  <si>
    <t>TOTAL DQE</t>
  </si>
  <si>
    <t>3.1</t>
  </si>
  <si>
    <t>3.2</t>
  </si>
  <si>
    <t>3.3</t>
  </si>
  <si>
    <t>3.6</t>
  </si>
  <si>
    <t>3.7</t>
  </si>
  <si>
    <t>3.8</t>
  </si>
  <si>
    <t>3.9</t>
  </si>
  <si>
    <t>3.11</t>
  </si>
  <si>
    <t>3.12</t>
  </si>
  <si>
    <t>3.14</t>
  </si>
  <si>
    <t>3.16</t>
  </si>
  <si>
    <t>3.17</t>
  </si>
  <si>
    <t>3.18</t>
  </si>
  <si>
    <t>3.19</t>
  </si>
  <si>
    <t>3.21</t>
  </si>
  <si>
    <t>3.23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</si>
  <si>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</si>
  <si>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</si>
  <si>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</si>
  <si>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</si>
  <si>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</si>
  <si>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</si>
  <si>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</si>
  <si>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</si>
  <si>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</si>
  <si>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</si>
  <si>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3.37</t>
  </si>
  <si>
    <t>3.38</t>
  </si>
  <si>
    <t>3.39</t>
  </si>
  <si>
    <t>3.40</t>
  </si>
  <si>
    <t>3.41</t>
  </si>
  <si>
    <t>3.42</t>
  </si>
  <si>
    <t>3.44</t>
  </si>
  <si>
    <t>&gt; 100 L à 300 L</t>
  </si>
  <si>
    <t xml:space="preserve"> 1 L à 100 L</t>
  </si>
  <si>
    <t>&gt;300 L à 500 L</t>
  </si>
  <si>
    <t>&gt; 500 L à 1000 L</t>
  </si>
  <si>
    <t>&gt; 1000 L</t>
  </si>
  <si>
    <t>Volume cumulé de gaz Traité par commande
 ( en Litre)</t>
  </si>
  <si>
    <t>Quantités estimatives de commande</t>
  </si>
  <si>
    <t>Volume estimatif par commande / en  Litre</t>
  </si>
  <si>
    <t>Prix unitaire forfaitaire au litre TTC (€/L)</t>
  </si>
  <si>
    <r>
      <rPr>
        <b/>
        <sz val="24"/>
        <color rgb="FF000000"/>
        <rFont val="Marianne"/>
        <family val="3"/>
      </rPr>
      <t>Consultation n°2025-03</t>
    </r>
    <r>
      <rPr>
        <b/>
        <sz val="20"/>
        <color rgb="FF000000"/>
        <rFont val="Marianne"/>
        <family val="3"/>
      </rPr>
      <t xml:space="preserve">
</t>
    </r>
  </si>
  <si>
    <t>PRESTATIONS DE COLLECTE, STOCKAGE ET DESTRUCTION DE BOUTEILLES DE GAZ ILLICITES CONTENANT DES GAZ A EFFET DE SERRE FLUORES AINSI QUE DES SUBSTANCES APPAUVRISSANT LA COUCHE D’OZONE AU PROFIT DE LA DGDDI
LOT 1 : COLLECTE ET DESTRUCTION DES BOUTEILLES DE GAZ</t>
  </si>
  <si>
    <t>DÉTAIL QUANTITATIF ESTIMATIF (DQE)</t>
  </si>
  <si>
    <r>
      <rPr>
        <b/>
        <sz val="14"/>
        <color rgb="FFFF0000"/>
        <rFont val="Marianne"/>
        <family val="3"/>
      </rPr>
      <t xml:space="preserve">Le présent document a pour unique but de comparer financièrement les offres et de les noter au regard du critère « Prix de l’offre ». Il n’a en conséquence aucune valeur contractuelle et n’engage pas l’administration.
</t>
    </r>
    <r>
      <rPr>
        <sz val="12"/>
        <color rgb="FFFF0000"/>
        <rFont val="Marianne"/>
        <family val="3"/>
      </rPr>
      <t xml:space="preserve">
</t>
    </r>
    <r>
      <rPr>
        <sz val="14"/>
        <color rgb="FFFF0000"/>
        <rFont val="Marianne"/>
        <family val="3"/>
      </rPr>
      <t xml:space="preserve">Les quantités indiquées dans le présent document sont des quantités fictives permettant d’avoir une base d’analyse pour le jugement des offres au regard du critère prix.
</t>
    </r>
    <r>
      <rPr>
        <sz val="12"/>
        <color rgb="FFFF0000"/>
        <rFont val="Marianne"/>
        <family val="3"/>
      </rPr>
      <t xml:space="preserve">
</t>
    </r>
    <r>
      <rPr>
        <b/>
        <sz val="14"/>
        <color rgb="FFFF0000"/>
        <rFont val="Marianne"/>
        <family val="3"/>
      </rPr>
      <t xml:space="preserve">Le candidat est tenu de compléter toutes les cellules sur fond jaune.
</t>
    </r>
    <r>
      <rPr>
        <sz val="12"/>
        <color rgb="FFFF0000"/>
        <rFont val="Marianne"/>
        <family val="3"/>
      </rPr>
      <t xml:space="preserve">Les tarifs et montants sont exprimés en euros et arrondis 2 chiffres après la virgule.
</t>
    </r>
    <r>
      <rPr>
        <u/>
        <sz val="12"/>
        <color rgb="FFFF0000"/>
        <rFont val="Marianne"/>
        <family val="3"/>
      </rPr>
      <t xml:space="preserve">Il est </t>
    </r>
    <r>
      <rPr>
        <b/>
        <u/>
        <sz val="12"/>
        <color rgb="FFFF0000"/>
        <rFont val="Marianne"/>
        <family val="3"/>
      </rPr>
      <t>formellement interdit de modifier la forme du DQE.</t>
    </r>
    <r>
      <rPr>
        <sz val="12"/>
        <color rgb="FFFF0000"/>
        <rFont val="Marianne"/>
        <family val="3"/>
      </rPr>
      <t xml:space="preserve">
</t>
    </r>
  </si>
  <si>
    <t>Prix  TTC</t>
  </si>
  <si>
    <t>TOTAL UO2</t>
  </si>
  <si>
    <t>P.U TTC</t>
  </si>
  <si>
    <t>P.U DDP</t>
  </si>
  <si>
    <t>SYNTHESE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</si>
</sst>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20"/>
      <color rgb="FF000000"/>
      <name val="Marianne"/>
      <family val="3"/>
    </font>
    <font>
      <sz val="12"/>
      <color rgb="FFFF0000"/>
      <name val="Marianne"/>
      <family val="3"/>
    </font>
    <font>
      <sz val="10"/>
      <name val="Arial"/>
      <family val="2"/>
    </font>
    <font>
      <sz val="10"/>
      <name val="Arial"/>
      <family val="2"/>
    </font>
    <font>
      <b/>
      <sz val="10"/>
      <color rgb="FF000000"/>
      <name val="Liberation Sans1"/>
    </font>
    <font>
      <sz val="10"/>
      <color rgb="FFFFFFFF"/>
      <name val="Liberation Sans1"/>
    </font>
    <font>
      <sz val="10"/>
      <color rgb="FFCC0000"/>
      <name val="Liberation Sans1"/>
    </font>
    <font>
      <b/>
      <sz val="10"/>
      <color rgb="FFFFFFFF"/>
      <name val="Liberation Sans1"/>
    </font>
    <font>
      <i/>
      <sz val="10"/>
      <color rgb="FF808080"/>
      <name val="Liberation Sans1"/>
    </font>
    <font>
      <sz val="10"/>
      <color rgb="FF006600"/>
      <name val="Liberation Sans1"/>
    </font>
    <font>
      <b/>
      <sz val="24"/>
      <color rgb="FF000000"/>
      <name val="Liberation Sans1"/>
    </font>
    <font>
      <sz val="18"/>
      <color rgb="FF000000"/>
      <name val="Liberation Sans1"/>
    </font>
    <font>
      <sz val="12"/>
      <color rgb="FF000000"/>
      <name val="Liberation Sans1"/>
    </font>
    <font>
      <u/>
      <sz val="10"/>
      <color rgb="FF0000EE"/>
      <name val="Liberation Sans1"/>
    </font>
    <font>
      <u/>
      <sz val="11"/>
      <color rgb="FF0563C1"/>
      <name val="Liberation Sans1"/>
    </font>
    <font>
      <sz val="10"/>
      <color rgb="FF996600"/>
      <name val="Liberation Sans1"/>
    </font>
    <font>
      <sz val="11"/>
      <color rgb="FF000000"/>
      <name val="Liberation Sans1"/>
    </font>
    <font>
      <sz val="18"/>
      <name val="Marianne"/>
      <family val="3"/>
    </font>
    <font>
      <b/>
      <sz val="16"/>
      <color rgb="FFFF0000"/>
      <name val="Calibri"/>
      <family val="2"/>
      <scheme val="minor"/>
    </font>
    <font>
      <sz val="11"/>
      <name val="Marianne"/>
      <family val="3"/>
    </font>
    <font>
      <b/>
      <sz val="11"/>
      <name val="Marianne"/>
      <family val="3"/>
    </font>
    <font>
      <b/>
      <sz val="24"/>
      <color rgb="FF000000"/>
      <name val="Marianne"/>
      <family val="3"/>
    </font>
    <font>
      <b/>
      <sz val="14"/>
      <color rgb="FF000000"/>
      <name val="Marianne"/>
      <family val="3"/>
    </font>
    <font>
      <b/>
      <sz val="14"/>
      <color rgb="FFFF0000"/>
      <name val="Marianne"/>
      <family val="3"/>
    </font>
    <font>
      <sz val="14"/>
      <color rgb="FFFF0000"/>
      <name val="Marianne"/>
      <family val="3"/>
    </font>
    <font>
      <u/>
      <sz val="12"/>
      <color rgb="FFFF0000"/>
      <name val="Marianne"/>
      <family val="3"/>
    </font>
    <font>
      <b/>
      <u/>
      <sz val="12"/>
      <color rgb="FFFF0000"/>
      <name val="Marianne"/>
      <family val="3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2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8" fillId="0" borderId="0"/>
    <xf numFmtId="0" fontId="20" fillId="0" borderId="0" applyNumberFormat="0" applyBorder="0" applyProtection="0"/>
    <xf numFmtId="0" fontId="21" fillId="10" borderId="0" applyNumberFormat="0" applyBorder="0" applyProtection="0"/>
    <xf numFmtId="0" fontId="21" fillId="11" borderId="0" applyNumberFormat="0" applyBorder="0" applyProtection="0"/>
    <xf numFmtId="0" fontId="20" fillId="12" borderId="0" applyNumberFormat="0" applyBorder="0" applyProtection="0"/>
    <xf numFmtId="0" fontId="22" fillId="13" borderId="0" applyNumberFormat="0" applyBorder="0" applyProtection="0"/>
    <xf numFmtId="0" fontId="23" fillId="14" borderId="0" applyNumberFormat="0" applyBorder="0" applyProtection="0"/>
    <xf numFmtId="0" fontId="24" fillId="0" borderId="0" applyNumberFormat="0" applyBorder="0" applyProtection="0"/>
    <xf numFmtId="0" fontId="25" fillId="15" borderId="0" applyNumberFormat="0" applyBorder="0" applyProtection="0"/>
    <xf numFmtId="0" fontId="26" fillId="0" borderId="0" applyNumberFormat="0" applyBorder="0" applyProtection="0"/>
    <xf numFmtId="0" fontId="26" fillId="0" borderId="0" applyNumberFormat="0" applyBorder="0" applyProtection="0"/>
    <xf numFmtId="0" fontId="27" fillId="0" borderId="0" applyNumberFormat="0" applyBorder="0" applyProtection="0"/>
    <xf numFmtId="0" fontId="28" fillId="0" borderId="0" applyNumberFormat="0" applyBorder="0" applyProtection="0"/>
    <xf numFmtId="0" fontId="29" fillId="0" borderId="0" applyNumberFormat="0" applyBorder="0" applyProtection="0"/>
    <xf numFmtId="0" fontId="30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1" fillId="16" borderId="0" applyNumberFormat="0" applyBorder="0" applyProtection="0"/>
    <xf numFmtId="0" fontId="32" fillId="0" borderId="0"/>
    <xf numFmtId="0" fontId="32" fillId="0" borderId="0" applyNumberFormat="0" applyFont="0" applyBorder="0" applyProtection="0"/>
    <xf numFmtId="0" fontId="32" fillId="0" borderId="0" applyNumberFormat="0" applyFont="0" applyBorder="0" applyProtection="0"/>
    <xf numFmtId="0" fontId="22" fillId="0" borderId="0" applyNumberFormat="0" applyBorder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1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0" fillId="0" borderId="33" xfId="0" applyFont="1" applyBorder="1" applyAlignment="1">
      <alignment vertical="center" wrapText="1"/>
    </xf>
    <xf numFmtId="164" fontId="0" fillId="0" borderId="0" xfId="0" applyNumberFormat="1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/>
    </xf>
    <xf numFmtId="0" fontId="0" fillId="3" borderId="5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/>
    <xf numFmtId="0" fontId="0" fillId="0" borderId="5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6" borderId="4" xfId="0" applyFont="1" applyFill="1" applyBorder="1" applyAlignment="1">
      <alignment horizontal="center" vertical="center" wrapText="1"/>
    </xf>
    <xf numFmtId="0" fontId="0" fillId="6" borderId="9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vertical="center" wrapText="1"/>
    </xf>
    <xf numFmtId="0" fontId="0" fillId="0" borderId="29" xfId="0" applyBorder="1" applyAlignment="1">
      <alignment horizontal="left" vertical="center"/>
    </xf>
    <xf numFmtId="164" fontId="0" fillId="8" borderId="4" xfId="0" applyNumberFormat="1" applyFont="1" applyFill="1" applyBorder="1" applyAlignment="1">
      <alignment horizontal="center" vertical="center" wrapText="1"/>
    </xf>
    <xf numFmtId="164" fontId="0" fillId="8" borderId="5" xfId="1" applyNumberFormat="1" applyFont="1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/>
    </xf>
    <xf numFmtId="164" fontId="0" fillId="8" borderId="9" xfId="0" applyNumberFormat="1" applyFill="1" applyBorder="1" applyAlignment="1">
      <alignment horizontal="center" vertical="center"/>
    </xf>
    <xf numFmtId="164" fontId="0" fillId="8" borderId="46" xfId="1" applyNumberFormat="1" applyFont="1" applyFill="1" applyBorder="1" applyAlignment="1">
      <alignment horizontal="center" vertical="center"/>
    </xf>
    <xf numFmtId="164" fontId="0" fillId="8" borderId="40" xfId="0" applyNumberFormat="1" applyFont="1" applyFill="1" applyBorder="1" applyAlignment="1">
      <alignment horizontal="center" vertical="center" wrapText="1"/>
    </xf>
    <xf numFmtId="164" fontId="0" fillId="8" borderId="35" xfId="0" applyNumberFormat="1" applyFont="1" applyFill="1" applyBorder="1" applyAlignment="1">
      <alignment horizontal="center" vertical="center" wrapText="1"/>
    </xf>
    <xf numFmtId="164" fontId="0" fillId="8" borderId="31" xfId="0" applyNumberFormat="1" applyFont="1" applyFill="1" applyBorder="1" applyAlignment="1">
      <alignment horizontal="center" vertical="center" wrapText="1"/>
    </xf>
    <xf numFmtId="164" fontId="0" fillId="8" borderId="52" xfId="0" applyNumberFormat="1" applyFont="1" applyFill="1" applyBorder="1" applyAlignment="1">
      <alignment horizontal="center" vertical="center" wrapText="1"/>
    </xf>
    <xf numFmtId="164" fontId="0" fillId="8" borderId="9" xfId="0" applyNumberFormat="1" applyFont="1" applyFill="1" applyBorder="1" applyAlignment="1">
      <alignment horizontal="center" vertical="center" wrapText="1"/>
    </xf>
    <xf numFmtId="0" fontId="7" fillId="9" borderId="27" xfId="0" applyFont="1" applyFill="1" applyBorder="1" applyAlignment="1">
      <alignment horizontal="center" vertical="center" wrapText="1"/>
    </xf>
    <xf numFmtId="0" fontId="7" fillId="9" borderId="30" xfId="0" applyFont="1" applyFill="1" applyBorder="1" applyAlignment="1">
      <alignment horizontal="center" vertical="center" wrapText="1"/>
    </xf>
    <xf numFmtId="164" fontId="0" fillId="9" borderId="5" xfId="0" applyNumberFormat="1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164" fontId="0" fillId="9" borderId="4" xfId="0" applyNumberFormat="1" applyFont="1" applyFill="1" applyBorder="1" applyAlignment="1">
      <alignment horizontal="center" vertical="center" wrapText="1"/>
    </xf>
    <xf numFmtId="0" fontId="0" fillId="9" borderId="15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33" fillId="0" borderId="0" xfId="5" applyFont="1" applyFill="1" applyBorder="1" applyAlignment="1">
      <alignment vertical="top"/>
    </xf>
    <xf numFmtId="0" fontId="14" fillId="0" borderId="0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8" borderId="56" xfId="1" applyNumberFormat="1" applyFont="1" applyFill="1" applyBorder="1" applyAlignment="1">
      <alignment horizontal="center" vertical="center"/>
    </xf>
    <xf numFmtId="164" fontId="0" fillId="8" borderId="16" xfId="1" applyNumberFormat="1" applyFont="1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 wrapText="1"/>
    </xf>
    <xf numFmtId="164" fontId="0" fillId="0" borderId="0" xfId="1" applyNumberFormat="1" applyFont="1" applyAlignment="1">
      <alignment horizontal="center" vertical="center"/>
    </xf>
    <xf numFmtId="9" fontId="0" fillId="0" borderId="0" xfId="27" applyFont="1" applyAlignment="1">
      <alignment horizontal="center" vertical="center"/>
    </xf>
    <xf numFmtId="9" fontId="0" fillId="0" borderId="0" xfId="27" applyFont="1" applyAlignment="1">
      <alignment horizontal="center" vertical="center" wrapText="1"/>
    </xf>
    <xf numFmtId="0" fontId="35" fillId="0" borderId="0" xfId="5" applyFont="1" applyFill="1" applyBorder="1" applyAlignment="1">
      <alignment vertical="top"/>
    </xf>
    <xf numFmtId="16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164" fontId="0" fillId="8" borderId="11" xfId="0" applyNumberFormat="1" applyFont="1" applyFill="1" applyBorder="1" applyAlignment="1">
      <alignment horizontal="center" vertical="center" wrapText="1"/>
    </xf>
    <xf numFmtId="164" fontId="0" fillId="8" borderId="22" xfId="0" applyNumberFormat="1" applyFont="1" applyFill="1" applyBorder="1" applyAlignment="1">
      <alignment horizontal="center" vertical="center" wrapText="1"/>
    </xf>
    <xf numFmtId="0" fontId="0" fillId="2" borderId="40" xfId="3" applyNumberFormat="1" applyFont="1" applyFill="1" applyBorder="1" applyAlignment="1">
      <alignment horizontal="center" vertical="center" wrapText="1"/>
    </xf>
    <xf numFmtId="0" fontId="0" fillId="2" borderId="31" xfId="3" applyNumberFormat="1" applyFont="1" applyFill="1" applyBorder="1" applyAlignment="1">
      <alignment horizontal="center" vertical="center" wrapText="1"/>
    </xf>
    <xf numFmtId="0" fontId="0" fillId="2" borderId="5" xfId="1" applyNumberFormat="1" applyFont="1" applyFill="1" applyBorder="1" applyAlignment="1">
      <alignment horizontal="center" vertical="center"/>
    </xf>
    <xf numFmtId="0" fontId="0" fillId="2" borderId="45" xfId="3" applyNumberFormat="1" applyFont="1" applyFill="1" applyBorder="1" applyAlignment="1">
      <alignment horizontal="center" vertical="center"/>
    </xf>
    <xf numFmtId="0" fontId="0" fillId="2" borderId="36" xfId="1" applyNumberFormat="1" applyFont="1" applyFill="1" applyBorder="1" applyAlignment="1">
      <alignment horizontal="center" vertical="center"/>
    </xf>
    <xf numFmtId="0" fontId="0" fillId="2" borderId="37" xfId="1" applyNumberFormat="1" applyFont="1" applyFill="1" applyBorder="1" applyAlignment="1">
      <alignment horizontal="center"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9" xfId="0" applyNumberFormat="1" applyFill="1" applyBorder="1" applyAlignment="1">
      <alignment horizontal="center" vertical="center"/>
    </xf>
    <xf numFmtId="0" fontId="0" fillId="2" borderId="34" xfId="0" applyNumberFormat="1" applyFont="1" applyFill="1" applyBorder="1" applyAlignment="1">
      <alignment horizontal="center" vertical="center" wrapText="1"/>
    </xf>
    <xf numFmtId="0" fontId="36" fillId="18" borderId="1" xfId="5" applyFont="1" applyFill="1" applyBorder="1" applyAlignment="1">
      <alignment horizontal="center" vertical="center"/>
    </xf>
    <xf numFmtId="164" fontId="36" fillId="18" borderId="1" xfId="5" applyNumberFormat="1" applyFont="1" applyFill="1" applyBorder="1" applyAlignment="1">
      <alignment horizontal="center" vertical="center"/>
    </xf>
    <xf numFmtId="0" fontId="0" fillId="0" borderId="0" xfId="0"/>
    <xf numFmtId="0" fontId="6" fillId="9" borderId="58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 wrapText="1"/>
    </xf>
    <xf numFmtId="0" fontId="6" fillId="9" borderId="29" xfId="0" applyFont="1" applyFill="1" applyBorder="1" applyAlignment="1">
      <alignment horizontal="center" vertical="center"/>
    </xf>
    <xf numFmtId="3" fontId="0" fillId="2" borderId="4" xfId="28" applyNumberFormat="1" applyFont="1" applyFill="1" applyBorder="1" applyAlignment="1">
      <alignment horizontal="center" vertical="center" wrapText="1"/>
    </xf>
    <xf numFmtId="164" fontId="6" fillId="2" borderId="33" xfId="0" applyNumberFormat="1" applyFont="1" applyFill="1" applyBorder="1" applyAlignment="1">
      <alignment horizontal="center" vertical="center" wrapText="1"/>
    </xf>
    <xf numFmtId="3" fontId="0" fillId="2" borderId="34" xfId="28" applyNumberFormat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3" fontId="0" fillId="2" borderId="21" xfId="28" applyNumberFormat="1" applyFont="1" applyFill="1" applyBorder="1" applyAlignment="1">
      <alignment horizontal="center" vertical="center" wrapText="1"/>
    </xf>
    <xf numFmtId="164" fontId="0" fillId="8" borderId="33" xfId="28" applyNumberFormat="1" applyFont="1" applyFill="1" applyBorder="1" applyAlignment="1">
      <alignment horizontal="center" vertical="center"/>
    </xf>
    <xf numFmtId="0" fontId="6" fillId="18" borderId="1" xfId="0" applyFont="1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164" fontId="0" fillId="20" borderId="0" xfId="0" applyNumberFormat="1" applyFill="1"/>
    <xf numFmtId="164" fontId="0" fillId="20" borderId="0" xfId="1" applyNumberFormat="1" applyFont="1" applyFill="1" applyAlignment="1">
      <alignment horizontal="center" vertical="center"/>
    </xf>
    <xf numFmtId="0" fontId="0" fillId="2" borderId="4" xfId="3" applyNumberFormat="1" applyFont="1" applyFill="1" applyBorder="1" applyAlignment="1">
      <alignment horizontal="center" vertical="center" wrapText="1"/>
    </xf>
    <xf numFmtId="0" fontId="0" fillId="2" borderId="33" xfId="28" applyNumberFormat="1" applyFont="1" applyFill="1" applyBorder="1" applyAlignment="1">
      <alignment horizontal="center" vertical="center"/>
    </xf>
    <xf numFmtId="0" fontId="0" fillId="2" borderId="36" xfId="28" applyNumberFormat="1" applyFont="1" applyFill="1" applyBorder="1" applyAlignment="1">
      <alignment horizontal="center" vertical="center"/>
    </xf>
    <xf numFmtId="0" fontId="0" fillId="2" borderId="37" xfId="28" applyNumberFormat="1" applyFont="1" applyFill="1" applyBorder="1" applyAlignment="1">
      <alignment horizontal="center" vertical="center"/>
    </xf>
    <xf numFmtId="164" fontId="0" fillId="2" borderId="35" xfId="28" applyNumberFormat="1" applyFont="1" applyFill="1" applyBorder="1" applyAlignment="1">
      <alignment horizontal="center" vertical="center"/>
    </xf>
    <xf numFmtId="0" fontId="6" fillId="9" borderId="38" xfId="0" applyFont="1" applyFill="1" applyBorder="1" applyAlignment="1">
      <alignment horizontal="center" vertical="center" wrapText="1"/>
    </xf>
    <xf numFmtId="0" fontId="32" fillId="0" borderId="0" xfId="22"/>
    <xf numFmtId="0" fontId="6" fillId="22" borderId="2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164" fontId="6" fillId="0" borderId="35" xfId="1" applyNumberFormat="1" applyFont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164" fontId="6" fillId="0" borderId="60" xfId="0" applyNumberFormat="1" applyFont="1" applyBorder="1" applyAlignment="1">
      <alignment horizontal="center" vertical="center"/>
    </xf>
    <xf numFmtId="0" fontId="6" fillId="17" borderId="37" xfId="0" applyFont="1" applyFill="1" applyBorder="1" applyAlignment="1">
      <alignment horizontal="center" vertical="center"/>
    </xf>
    <xf numFmtId="164" fontId="6" fillId="17" borderId="61" xfId="1" applyNumberFormat="1" applyFont="1" applyFill="1" applyBorder="1" applyAlignment="1">
      <alignment horizontal="center" vertical="center"/>
    </xf>
    <xf numFmtId="164" fontId="6" fillId="18" borderId="3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 wrapText="1"/>
    </xf>
    <xf numFmtId="164" fontId="0" fillId="8" borderId="6" xfId="28" applyNumberFormat="1" applyFont="1" applyFill="1" applyBorder="1" applyAlignment="1">
      <alignment horizontal="center" vertical="center"/>
    </xf>
    <xf numFmtId="164" fontId="0" fillId="2" borderId="8" xfId="28" applyNumberFormat="1" applyFont="1" applyFill="1" applyBorder="1" applyAlignment="1">
      <alignment horizontal="center" vertical="center"/>
    </xf>
    <xf numFmtId="164" fontId="6" fillId="18" borderId="1" xfId="0" applyNumberFormat="1" applyFont="1" applyFill="1" applyBorder="1" applyAlignment="1">
      <alignment horizontal="center" vertical="center"/>
    </xf>
    <xf numFmtId="0" fontId="6" fillId="18" borderId="2" xfId="0" applyFont="1" applyFill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16" fillId="0" borderId="57" xfId="22" applyFont="1" applyBorder="1" applyAlignment="1">
      <alignment horizontal="center" vertical="center" wrapText="1"/>
    </xf>
    <xf numFmtId="0" fontId="38" fillId="0" borderId="57" xfId="22" applyFont="1" applyBorder="1" applyAlignment="1">
      <alignment horizontal="center" vertical="center"/>
    </xf>
    <xf numFmtId="0" fontId="17" fillId="0" borderId="57" xfId="22" applyFont="1" applyBorder="1" applyAlignment="1">
      <alignment vertical="center" wrapText="1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11" fillId="4" borderId="25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6" fillId="0" borderId="3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center" vertical="center" wrapText="1"/>
    </xf>
    <xf numFmtId="0" fontId="0" fillId="2" borderId="32" xfId="0" applyFont="1" applyFill="1" applyBorder="1" applyAlignment="1">
      <alignment horizontal="center" vertical="center" wrapText="1"/>
    </xf>
    <xf numFmtId="0" fontId="0" fillId="2" borderId="5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/>
    </xf>
    <xf numFmtId="0" fontId="0" fillId="3" borderId="28" xfId="0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0" fontId="0" fillId="0" borderId="34" xfId="0" applyFont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49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0" fillId="2" borderId="24" xfId="0" applyFont="1" applyFill="1" applyBorder="1" applyAlignment="1">
      <alignment horizontal="center" vertical="center" wrapText="1"/>
    </xf>
    <xf numFmtId="0" fontId="6" fillId="21" borderId="2" xfId="0" applyFont="1" applyFill="1" applyBorder="1" applyAlignment="1">
      <alignment horizontal="center" vertical="center"/>
    </xf>
    <xf numFmtId="0" fontId="6" fillId="21" borderId="3" xfId="0" applyFont="1" applyFill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14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164" fontId="0" fillId="19" borderId="25" xfId="0" applyNumberFormat="1" applyFill="1" applyBorder="1" applyAlignment="1">
      <alignment horizontal="center" vertical="center" wrapText="1"/>
    </xf>
    <xf numFmtId="164" fontId="0" fillId="19" borderId="39" xfId="0" applyNumberFormat="1" applyFill="1" applyBorder="1" applyAlignment="1">
      <alignment horizontal="center" vertical="center" wrapText="1"/>
    </xf>
    <xf numFmtId="164" fontId="0" fillId="19" borderId="26" xfId="0" applyNumberForma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0" fillId="19" borderId="25" xfId="0" applyFill="1" applyBorder="1" applyAlignment="1">
      <alignment horizontal="center" vertical="center" wrapText="1"/>
    </xf>
    <xf numFmtId="0" fontId="0" fillId="19" borderId="39" xfId="0" applyFill="1" applyBorder="1" applyAlignment="1">
      <alignment horizontal="center" vertical="center" wrapText="1"/>
    </xf>
    <xf numFmtId="0" fontId="0" fillId="19" borderId="26" xfId="0" applyFill="1" applyBorder="1" applyAlignment="1">
      <alignment horizontal="center" vertical="center" wrapText="1"/>
    </xf>
    <xf numFmtId="0" fontId="0" fillId="19" borderId="18" xfId="0" applyFill="1" applyBorder="1" applyAlignment="1">
      <alignment horizontal="center" vertical="center" wrapText="1"/>
    </xf>
    <xf numFmtId="0" fontId="0" fillId="19" borderId="38" xfId="0" applyFill="1" applyBorder="1" applyAlignment="1">
      <alignment horizontal="center" vertical="center" wrapText="1"/>
    </xf>
    <xf numFmtId="0" fontId="0" fillId="19" borderId="19" xfId="0" applyFill="1" applyBorder="1" applyAlignment="1">
      <alignment horizontal="center" vertical="center" wrapText="1"/>
    </xf>
  </cellXfs>
  <cellStyles count="32">
    <cellStyle name="Accent" xfId="6" xr:uid="{857513A7-305F-488A-8CB6-86B88F79CD47}"/>
    <cellStyle name="Accent 1" xfId="7" xr:uid="{BF05189B-DE2B-4134-988D-6579407E388B}"/>
    <cellStyle name="Accent 2" xfId="8" xr:uid="{AD272DCB-E313-418F-858A-51926465478B}"/>
    <cellStyle name="Accent 3" xfId="9" xr:uid="{31BF775F-BFBF-46CC-96EF-DD306400BE3E}"/>
    <cellStyle name="Bad" xfId="10" xr:uid="{14761B64-2C3A-4AA4-92B2-3042CC20F28D}"/>
    <cellStyle name="Error" xfId="11" xr:uid="{052567C7-E960-452C-A8C5-DFD8318EDD52}"/>
    <cellStyle name="Footnote" xfId="12" xr:uid="{3CCEF3A1-7B8A-4C49-9F3E-47449F9F996F}"/>
    <cellStyle name="Good" xfId="13" xr:uid="{3A5D419E-7070-4E1B-B714-3797A79830DF}"/>
    <cellStyle name="Heading" xfId="14" xr:uid="{7E52ED9C-674E-442E-8582-275345C564F0}"/>
    <cellStyle name="Heading (user)" xfId="15" xr:uid="{65ADD37A-4AE3-4A2D-85FA-28DD49C49ADB}"/>
    <cellStyle name="Heading 1" xfId="16" xr:uid="{89B3C4A6-1622-4130-9C30-732A126C3C8E}"/>
    <cellStyle name="Heading 2" xfId="17" xr:uid="{906F46DC-DAEE-412D-BB54-E10FFF583099}"/>
    <cellStyle name="Hyperlink" xfId="18" xr:uid="{3FC290C6-E100-4701-98A6-85E797C9EAA6}"/>
    <cellStyle name="Lien hypertexte 2" xfId="19" xr:uid="{DF8C2C7B-5CDE-4A04-94FD-374905298B5C}"/>
    <cellStyle name="Milliers" xfId="3" builtinId="3"/>
    <cellStyle name="Milliers 2" xfId="30" xr:uid="{84453E3D-AA7B-42AA-AEB8-EA3BBCBB52F3}"/>
    <cellStyle name="Monétaire" xfId="1" builtinId="4"/>
    <cellStyle name="Monétaire 2" xfId="2" xr:uid="{E4AC6319-3B05-4089-ABDD-81D14F63DDDB}"/>
    <cellStyle name="Monétaire 2 2" xfId="29" xr:uid="{634E0265-C8DC-4E87-9E7F-386D90232307}"/>
    <cellStyle name="Monétaire 3" xfId="20" xr:uid="{37BE071C-2186-4E42-BAA6-56201F13E896}"/>
    <cellStyle name="Monétaire 3 2" xfId="31" xr:uid="{A943BE40-55ED-4C02-8B87-C8A4925E530D}"/>
    <cellStyle name="Monétaire 4" xfId="28" xr:uid="{F6A7A040-0C70-4CFC-953A-79ED67141D25}"/>
    <cellStyle name="Neutral" xfId="21" xr:uid="{6DFE2241-43A2-4795-B67E-548A416389C1}"/>
    <cellStyle name="Normal" xfId="0" builtinId="0"/>
    <cellStyle name="Normal 2" xfId="4" xr:uid="{B35776A0-C239-4410-8E03-0FFA3C6F64C1}"/>
    <cellStyle name="Normal 2 2" xfId="22" xr:uid="{4A12A7A2-EF94-4086-A470-C855BFD80560}"/>
    <cellStyle name="Normal 3" xfId="5" xr:uid="{EE7093A4-D4D8-4111-A3E0-A34BC7635262}"/>
    <cellStyle name="Pourcentage" xfId="27" builtinId="5"/>
    <cellStyle name="Pourcentage 2" xfId="26" xr:uid="{FA807A89-39D1-43CE-A4D6-9FC50B190EF2}"/>
    <cellStyle name="Status" xfId="23" xr:uid="{7C613BE9-F2F2-4133-9D3E-FDAF4DA56682}"/>
    <cellStyle name="Text" xfId="24" xr:uid="{8894E452-58AA-4631-97BB-9F196C340384}"/>
    <cellStyle name="Warning" xfId="25" xr:uid="{D99D8B02-1858-4D91-9DB9-94804A9011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2335334</xdr:colOff>
      <xdr:row>1</xdr:row>
      <xdr:rowOff>67546</xdr:rowOff>
    </xdr:from>
    <xdr:ext cx="732955" cy="970562"/>
    <xdr:pic>
      <xdr:nvPicPr>
        <xdr:cNvPr id="2" name="Image 1">
          <a:extLst>
            <a:ext uri="{FF2B5EF4-FFF2-40B4-BE49-F238E27FC236}">
              <a16:creationId xmlns:a16="http://schemas.microsoft.com/office/drawing/2014/main" id="{742BB7E8-0F0E-458E-90D7-442CB1FBA3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9431459" y="248521"/>
          <a:ext cx="732955" cy="970562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1</xdr:col>
      <xdr:colOff>136081</xdr:colOff>
      <xdr:row>1</xdr:row>
      <xdr:rowOff>127083</xdr:rowOff>
    </xdr:from>
    <xdr:ext cx="969117" cy="853555"/>
    <xdr:pic>
      <xdr:nvPicPr>
        <xdr:cNvPr id="3" name="Image 2">
          <a:extLst>
            <a:ext uri="{FF2B5EF4-FFF2-40B4-BE49-F238E27FC236}">
              <a16:creationId xmlns:a16="http://schemas.microsoft.com/office/drawing/2014/main" id="{711E2ACC-4DD7-43A3-A566-9F7A05006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574231" y="308058"/>
          <a:ext cx="969117" cy="853555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F8D5C-C11B-4C02-A15C-0B66182FF39F}">
  <sheetPr>
    <pageSetUpPr fitToPage="1"/>
  </sheetPr>
  <dimension ref="B2:F5"/>
  <sheetViews>
    <sheetView view="pageBreakPreview" zoomScaleNormal="100" zoomScaleSheetLayoutView="100" workbookViewId="0">
      <selection activeCell="B5" sqref="B5:F5"/>
    </sheetView>
  </sheetViews>
  <sheetFormatPr baseColWidth="10" defaultRowHeight="14.25"/>
  <cols>
    <col min="1" max="1" width="6.5703125" style="86" customWidth="1"/>
    <col min="2" max="2" width="18.85546875" style="86" customWidth="1"/>
    <col min="3" max="3" width="28.5703125" style="86" customWidth="1"/>
    <col min="4" max="4" width="26" style="86" customWidth="1"/>
    <col min="5" max="5" width="26.42578125" style="86" customWidth="1"/>
    <col min="6" max="6" width="47.28515625" style="86" customWidth="1"/>
    <col min="7" max="64" width="12.85546875" style="86" customWidth="1"/>
    <col min="65" max="65" width="12.5703125" style="86" customWidth="1"/>
    <col min="66" max="16384" width="11.42578125" style="86"/>
  </cols>
  <sheetData>
    <row r="2" spans="2:6" ht="89.25" customHeight="1">
      <c r="B2" s="102" t="s">
        <v>189</v>
      </c>
      <c r="C2" s="102"/>
      <c r="D2" s="102"/>
      <c r="E2" s="102"/>
      <c r="F2" s="102"/>
    </row>
    <row r="3" spans="2:6" ht="193.5" customHeight="1">
      <c r="B3" s="102" t="s">
        <v>190</v>
      </c>
      <c r="C3" s="102"/>
      <c r="D3" s="102"/>
      <c r="E3" s="102"/>
      <c r="F3" s="102"/>
    </row>
    <row r="4" spans="2:6" ht="32.25" customHeight="1">
      <c r="B4" s="103" t="s">
        <v>191</v>
      </c>
      <c r="C4" s="103"/>
      <c r="D4" s="103"/>
      <c r="E4" s="103"/>
      <c r="F4" s="103"/>
    </row>
    <row r="5" spans="2:6" ht="241.7" customHeight="1">
      <c r="B5" s="104" t="s">
        <v>192</v>
      </c>
      <c r="C5" s="104"/>
      <c r="D5" s="104"/>
      <c r="E5" s="104"/>
      <c r="F5" s="104"/>
    </row>
  </sheetData>
  <mergeCells count="4">
    <mergeCell ref="B2:F2"/>
    <mergeCell ref="B3:F3"/>
    <mergeCell ref="B4:F4"/>
    <mergeCell ref="B5:F5"/>
  </mergeCells>
  <pageMargins left="0" right="0" top="0.39370078740157505" bottom="0.39370078740157505" header="0" footer="0"/>
  <pageSetup paperSize="8" pageOrder="overThenDown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CEF0E-3954-4B77-BC30-65D5FF74CC4D}">
  <sheetPr>
    <pageSetUpPr fitToPage="1"/>
  </sheetPr>
  <dimension ref="A2:V56"/>
  <sheetViews>
    <sheetView view="pageBreakPreview" topLeftCell="B19" zoomScale="73" zoomScaleNormal="100" workbookViewId="0">
      <selection activeCell="F26" sqref="F26"/>
    </sheetView>
  </sheetViews>
  <sheetFormatPr baseColWidth="10" defaultRowHeight="15"/>
  <cols>
    <col min="1" max="1" width="9.7109375" style="12" customWidth="1"/>
    <col min="2" max="2" width="14.28515625" style="12" customWidth="1"/>
    <col min="3" max="3" width="15.140625" style="12" customWidth="1"/>
    <col min="4" max="4" width="24.140625" style="12" customWidth="1"/>
    <col min="5" max="5" width="13.5703125" style="12" customWidth="1"/>
    <col min="6" max="6" width="13" style="12" customWidth="1"/>
    <col min="7" max="8" width="14.42578125" style="12" customWidth="1"/>
    <col min="9" max="9" width="14.28515625" style="12" customWidth="1"/>
    <col min="10" max="11" width="14.140625" style="12" customWidth="1"/>
    <col min="12" max="12" width="13.140625" style="12" customWidth="1"/>
    <col min="13" max="14" width="14" style="12" customWidth="1"/>
    <col min="15" max="15" width="11.42578125" style="12"/>
    <col min="16" max="17" width="14.28515625" style="12" customWidth="1"/>
    <col min="18" max="18" width="13.28515625" style="12" customWidth="1"/>
    <col min="19" max="20" width="15.28515625" style="12" customWidth="1"/>
    <col min="21" max="21" width="12.140625" style="12" customWidth="1"/>
    <col min="22" max="22" width="14.5703125" style="12" customWidth="1"/>
    <col min="23" max="16384" width="11.42578125" style="12"/>
  </cols>
  <sheetData>
    <row r="2" spans="1:22" ht="15.75" thickBot="1"/>
    <row r="3" spans="1:22" ht="33.75" customHeight="1" thickBot="1">
      <c r="B3" s="108" t="s">
        <v>58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10"/>
    </row>
    <row r="4" spans="1:22" ht="27" customHeight="1"/>
    <row r="5" spans="1:22" ht="0.75" customHeight="1" thickBot="1"/>
    <row r="6" spans="1:22" ht="31.5" customHeight="1" thickBot="1">
      <c r="A6" s="126" t="s">
        <v>61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8"/>
    </row>
    <row r="7" spans="1:22" ht="42.75" customHeight="1" thickBot="1">
      <c r="A7" s="129" t="s">
        <v>0</v>
      </c>
      <c r="B7" s="131" t="s">
        <v>1</v>
      </c>
      <c r="C7" s="132"/>
      <c r="D7" s="132"/>
      <c r="E7" s="135" t="s">
        <v>116</v>
      </c>
      <c r="F7" s="136"/>
      <c r="G7" s="137"/>
      <c r="H7" s="135" t="s">
        <v>117</v>
      </c>
      <c r="I7" s="136"/>
      <c r="J7" s="137"/>
      <c r="K7" s="135" t="s">
        <v>118</v>
      </c>
      <c r="L7" s="136"/>
      <c r="M7" s="137"/>
      <c r="N7" s="135" t="s">
        <v>119</v>
      </c>
      <c r="O7" s="136"/>
      <c r="P7" s="137"/>
      <c r="Q7" s="135" t="s">
        <v>120</v>
      </c>
      <c r="R7" s="136"/>
      <c r="S7" s="137"/>
      <c r="T7" s="135" t="s">
        <v>121</v>
      </c>
      <c r="U7" s="136"/>
      <c r="V7" s="137"/>
    </row>
    <row r="8" spans="1:22" ht="39.75" customHeight="1" thickBot="1">
      <c r="A8" s="130"/>
      <c r="B8" s="133"/>
      <c r="C8" s="134"/>
      <c r="D8" s="134"/>
      <c r="E8" s="45" t="s">
        <v>122</v>
      </c>
      <c r="F8" s="37" t="s">
        <v>195</v>
      </c>
      <c r="G8" s="38" t="s">
        <v>123</v>
      </c>
      <c r="H8" s="45" t="s">
        <v>122</v>
      </c>
      <c r="I8" s="37" t="s">
        <v>195</v>
      </c>
      <c r="J8" s="38" t="s">
        <v>123</v>
      </c>
      <c r="K8" s="45" t="s">
        <v>122</v>
      </c>
      <c r="L8" s="37" t="s">
        <v>195</v>
      </c>
      <c r="M8" s="38" t="s">
        <v>123</v>
      </c>
      <c r="N8" s="45" t="s">
        <v>122</v>
      </c>
      <c r="O8" s="37" t="s">
        <v>195</v>
      </c>
      <c r="P8" s="38" t="s">
        <v>123</v>
      </c>
      <c r="Q8" s="45" t="s">
        <v>122</v>
      </c>
      <c r="R8" s="37" t="s">
        <v>195</v>
      </c>
      <c r="S8" s="38" t="s">
        <v>123</v>
      </c>
      <c r="T8" s="45" t="s">
        <v>122</v>
      </c>
      <c r="U8" s="37" t="s">
        <v>195</v>
      </c>
      <c r="V8" s="38" t="s">
        <v>123</v>
      </c>
    </row>
    <row r="9" spans="1:22" ht="48" customHeight="1">
      <c r="A9" s="14" t="s">
        <v>16</v>
      </c>
      <c r="B9" s="121" t="s">
        <v>98</v>
      </c>
      <c r="C9" s="122"/>
      <c r="D9" s="125"/>
      <c r="E9" s="56">
        <v>4</v>
      </c>
      <c r="F9" s="23"/>
      <c r="G9" s="23">
        <f>F9*E9</f>
        <v>0</v>
      </c>
      <c r="H9" s="56">
        <v>4</v>
      </c>
      <c r="I9" s="23"/>
      <c r="J9" s="23">
        <f t="shared" ref="J9:J21" si="0">I9*H9</f>
        <v>0</v>
      </c>
      <c r="K9" s="61">
        <v>4</v>
      </c>
      <c r="L9" s="23"/>
      <c r="M9" s="23">
        <f t="shared" ref="M9:M21" si="1">L9*K9</f>
        <v>0</v>
      </c>
      <c r="N9" s="56">
        <v>3</v>
      </c>
      <c r="O9" s="23"/>
      <c r="P9" s="23">
        <f t="shared" ref="P9:P21" si="2">O9*N9</f>
        <v>0</v>
      </c>
      <c r="Q9" s="56">
        <v>3</v>
      </c>
      <c r="R9" s="23"/>
      <c r="S9" s="23">
        <f t="shared" ref="S9:S21" si="3">R9*Q9</f>
        <v>0</v>
      </c>
      <c r="T9" s="60">
        <v>2</v>
      </c>
      <c r="U9" s="23"/>
      <c r="V9" s="23">
        <f t="shared" ref="V9:V21" si="4">U9*T9</f>
        <v>0</v>
      </c>
    </row>
    <row r="10" spans="1:22" ht="52.5" customHeight="1">
      <c r="A10" s="14" t="s">
        <v>17</v>
      </c>
      <c r="B10" s="105" t="s">
        <v>99</v>
      </c>
      <c r="C10" s="106"/>
      <c r="D10" s="107"/>
      <c r="E10" s="56">
        <v>3</v>
      </c>
      <c r="F10" s="24"/>
      <c r="G10" s="23">
        <f t="shared" ref="G10:G21" si="5">F10*E10</f>
        <v>0</v>
      </c>
      <c r="H10" s="60">
        <v>3</v>
      </c>
      <c r="I10" s="24"/>
      <c r="J10" s="23">
        <f t="shared" si="0"/>
        <v>0</v>
      </c>
      <c r="K10" s="61">
        <v>4</v>
      </c>
      <c r="L10" s="24"/>
      <c r="M10" s="23">
        <f t="shared" si="1"/>
        <v>0</v>
      </c>
      <c r="N10" s="56">
        <v>4</v>
      </c>
      <c r="O10" s="24"/>
      <c r="P10" s="23">
        <f t="shared" si="2"/>
        <v>0</v>
      </c>
      <c r="Q10" s="56">
        <v>3</v>
      </c>
      <c r="R10" s="24"/>
      <c r="S10" s="23">
        <f t="shared" si="3"/>
        <v>0</v>
      </c>
      <c r="T10" s="60">
        <v>4</v>
      </c>
      <c r="U10" s="24"/>
      <c r="V10" s="23">
        <f t="shared" si="4"/>
        <v>0</v>
      </c>
    </row>
    <row r="11" spans="1:22" ht="47.25" customHeight="1">
      <c r="A11" s="14" t="s">
        <v>18</v>
      </c>
      <c r="B11" s="105" t="s">
        <v>100</v>
      </c>
      <c r="C11" s="106"/>
      <c r="D11" s="107"/>
      <c r="E11" s="56">
        <v>3</v>
      </c>
      <c r="F11" s="24"/>
      <c r="G11" s="23">
        <f t="shared" si="5"/>
        <v>0</v>
      </c>
      <c r="H11" s="60">
        <v>4</v>
      </c>
      <c r="I11" s="24"/>
      <c r="J11" s="23">
        <f t="shared" si="0"/>
        <v>0</v>
      </c>
      <c r="K11" s="61">
        <v>4</v>
      </c>
      <c r="L11" s="24"/>
      <c r="M11" s="23">
        <f t="shared" si="1"/>
        <v>0</v>
      </c>
      <c r="N11" s="56">
        <v>3</v>
      </c>
      <c r="O11" s="24"/>
      <c r="P11" s="23">
        <f t="shared" si="2"/>
        <v>0</v>
      </c>
      <c r="Q11" s="56">
        <v>2</v>
      </c>
      <c r="R11" s="24"/>
      <c r="S11" s="23">
        <f t="shared" si="3"/>
        <v>0</v>
      </c>
      <c r="T11" s="60">
        <v>2</v>
      </c>
      <c r="U11" s="24"/>
      <c r="V11" s="23">
        <f t="shared" si="4"/>
        <v>0</v>
      </c>
    </row>
    <row r="12" spans="1:22" ht="41.25" customHeight="1">
      <c r="A12" s="14" t="s">
        <v>19</v>
      </c>
      <c r="B12" s="105" t="s">
        <v>110</v>
      </c>
      <c r="C12" s="106"/>
      <c r="D12" s="107"/>
      <c r="E12" s="56">
        <v>3</v>
      </c>
      <c r="F12" s="24"/>
      <c r="G12" s="23">
        <f t="shared" si="5"/>
        <v>0</v>
      </c>
      <c r="H12" s="60">
        <v>3</v>
      </c>
      <c r="I12" s="24"/>
      <c r="J12" s="23">
        <f t="shared" si="0"/>
        <v>0</v>
      </c>
      <c r="K12" s="61">
        <v>4</v>
      </c>
      <c r="L12" s="24"/>
      <c r="M12" s="23">
        <f t="shared" si="1"/>
        <v>0</v>
      </c>
      <c r="N12" s="56">
        <v>3</v>
      </c>
      <c r="O12" s="24"/>
      <c r="P12" s="23">
        <f t="shared" si="2"/>
        <v>0</v>
      </c>
      <c r="Q12" s="56">
        <v>3</v>
      </c>
      <c r="R12" s="24"/>
      <c r="S12" s="23">
        <f t="shared" si="3"/>
        <v>0</v>
      </c>
      <c r="T12" s="60">
        <v>2</v>
      </c>
      <c r="U12" s="24"/>
      <c r="V12" s="23">
        <f t="shared" si="4"/>
        <v>0</v>
      </c>
    </row>
    <row r="13" spans="1:22" ht="42" customHeight="1">
      <c r="A13" s="14" t="s">
        <v>20</v>
      </c>
      <c r="B13" s="105" t="s">
        <v>101</v>
      </c>
      <c r="C13" s="106"/>
      <c r="D13" s="107"/>
      <c r="E13" s="56">
        <v>2</v>
      </c>
      <c r="F13" s="24"/>
      <c r="G13" s="23">
        <f t="shared" si="5"/>
        <v>0</v>
      </c>
      <c r="H13" s="60">
        <v>2</v>
      </c>
      <c r="I13" s="24"/>
      <c r="J13" s="23">
        <f t="shared" si="0"/>
        <v>0</v>
      </c>
      <c r="K13" s="61">
        <v>2</v>
      </c>
      <c r="L13" s="24"/>
      <c r="M13" s="23">
        <f t="shared" si="1"/>
        <v>0</v>
      </c>
      <c r="N13" s="56">
        <v>2</v>
      </c>
      <c r="O13" s="24"/>
      <c r="P13" s="23">
        <f t="shared" si="2"/>
        <v>0</v>
      </c>
      <c r="Q13" s="56">
        <v>2</v>
      </c>
      <c r="R13" s="24"/>
      <c r="S13" s="23">
        <f t="shared" si="3"/>
        <v>0</v>
      </c>
      <c r="T13" s="60">
        <v>2</v>
      </c>
      <c r="U13" s="24"/>
      <c r="V13" s="23">
        <f t="shared" si="4"/>
        <v>0</v>
      </c>
    </row>
    <row r="14" spans="1:22" ht="42" customHeight="1">
      <c r="A14" s="14" t="s">
        <v>21</v>
      </c>
      <c r="B14" s="105" t="s">
        <v>102</v>
      </c>
      <c r="C14" s="106"/>
      <c r="D14" s="107"/>
      <c r="E14" s="56">
        <v>3</v>
      </c>
      <c r="F14" s="24"/>
      <c r="G14" s="23">
        <f t="shared" si="5"/>
        <v>0</v>
      </c>
      <c r="H14" s="60">
        <v>4</v>
      </c>
      <c r="I14" s="24"/>
      <c r="J14" s="23">
        <f t="shared" si="0"/>
        <v>0</v>
      </c>
      <c r="K14" s="61">
        <v>3</v>
      </c>
      <c r="L14" s="24"/>
      <c r="M14" s="23">
        <f t="shared" si="1"/>
        <v>0</v>
      </c>
      <c r="N14" s="56">
        <v>3</v>
      </c>
      <c r="O14" s="24"/>
      <c r="P14" s="23">
        <f t="shared" si="2"/>
        <v>0</v>
      </c>
      <c r="Q14" s="56">
        <v>4</v>
      </c>
      <c r="R14" s="24"/>
      <c r="S14" s="23">
        <f t="shared" si="3"/>
        <v>0</v>
      </c>
      <c r="T14" s="60">
        <v>2</v>
      </c>
      <c r="U14" s="24"/>
      <c r="V14" s="23">
        <f t="shared" si="4"/>
        <v>0</v>
      </c>
    </row>
    <row r="15" spans="1:22" ht="51" customHeight="1">
      <c r="A15" s="14" t="s">
        <v>22</v>
      </c>
      <c r="B15" s="105" t="s">
        <v>103</v>
      </c>
      <c r="C15" s="106"/>
      <c r="D15" s="107"/>
      <c r="E15" s="56">
        <v>3</v>
      </c>
      <c r="F15" s="24"/>
      <c r="G15" s="23">
        <f t="shared" si="5"/>
        <v>0</v>
      </c>
      <c r="H15" s="60">
        <v>3</v>
      </c>
      <c r="I15" s="24"/>
      <c r="J15" s="23">
        <f t="shared" si="0"/>
        <v>0</v>
      </c>
      <c r="K15" s="61">
        <v>2</v>
      </c>
      <c r="L15" s="24"/>
      <c r="M15" s="23">
        <f t="shared" si="1"/>
        <v>0</v>
      </c>
      <c r="N15" s="56">
        <v>4</v>
      </c>
      <c r="O15" s="24"/>
      <c r="P15" s="23">
        <f t="shared" si="2"/>
        <v>0</v>
      </c>
      <c r="Q15" s="56">
        <v>4</v>
      </c>
      <c r="R15" s="24"/>
      <c r="S15" s="23">
        <f t="shared" si="3"/>
        <v>0</v>
      </c>
      <c r="T15" s="60">
        <v>2</v>
      </c>
      <c r="U15" s="24"/>
      <c r="V15" s="23">
        <f t="shared" si="4"/>
        <v>0</v>
      </c>
    </row>
    <row r="16" spans="1:22" ht="42.75" customHeight="1">
      <c r="A16" s="14" t="s">
        <v>23</v>
      </c>
      <c r="B16" s="105" t="s">
        <v>104</v>
      </c>
      <c r="C16" s="106"/>
      <c r="D16" s="107"/>
      <c r="E16" s="56">
        <v>5</v>
      </c>
      <c r="F16" s="24"/>
      <c r="G16" s="23">
        <f t="shared" si="5"/>
        <v>0</v>
      </c>
      <c r="H16" s="60">
        <v>10</v>
      </c>
      <c r="I16" s="24"/>
      <c r="J16" s="23">
        <f t="shared" si="0"/>
        <v>0</v>
      </c>
      <c r="K16" s="61">
        <v>7</v>
      </c>
      <c r="L16" s="24"/>
      <c r="M16" s="23">
        <f t="shared" si="1"/>
        <v>0</v>
      </c>
      <c r="N16" s="56">
        <v>10</v>
      </c>
      <c r="O16" s="24"/>
      <c r="P16" s="23">
        <f t="shared" si="2"/>
        <v>0</v>
      </c>
      <c r="Q16" s="56">
        <v>4</v>
      </c>
      <c r="R16" s="24"/>
      <c r="S16" s="23">
        <f t="shared" si="3"/>
        <v>0</v>
      </c>
      <c r="T16" s="60">
        <v>2</v>
      </c>
      <c r="U16" s="24"/>
      <c r="V16" s="23">
        <f t="shared" si="4"/>
        <v>0</v>
      </c>
    </row>
    <row r="17" spans="1:22" ht="39.75" customHeight="1">
      <c r="A17" s="14" t="s">
        <v>24</v>
      </c>
      <c r="B17" s="105" t="s">
        <v>105</v>
      </c>
      <c r="C17" s="106"/>
      <c r="D17" s="107"/>
      <c r="E17" s="56">
        <v>3</v>
      </c>
      <c r="F17" s="24"/>
      <c r="G17" s="23">
        <f t="shared" si="5"/>
        <v>0</v>
      </c>
      <c r="H17" s="60">
        <v>5</v>
      </c>
      <c r="I17" s="24"/>
      <c r="J17" s="23">
        <f t="shared" si="0"/>
        <v>0</v>
      </c>
      <c r="K17" s="61">
        <v>3</v>
      </c>
      <c r="L17" s="24"/>
      <c r="M17" s="23">
        <f t="shared" si="1"/>
        <v>0</v>
      </c>
      <c r="N17" s="56">
        <v>4</v>
      </c>
      <c r="O17" s="24"/>
      <c r="P17" s="23">
        <f t="shared" si="2"/>
        <v>0</v>
      </c>
      <c r="Q17" s="56">
        <v>3</v>
      </c>
      <c r="R17" s="24"/>
      <c r="S17" s="23">
        <f t="shared" si="3"/>
        <v>0</v>
      </c>
      <c r="T17" s="60">
        <v>2</v>
      </c>
      <c r="U17" s="24"/>
      <c r="V17" s="23">
        <f t="shared" si="4"/>
        <v>0</v>
      </c>
    </row>
    <row r="18" spans="1:22" ht="51.75" customHeight="1">
      <c r="A18" s="14" t="s">
        <v>25</v>
      </c>
      <c r="B18" s="105" t="s">
        <v>106</v>
      </c>
      <c r="C18" s="106"/>
      <c r="D18" s="107"/>
      <c r="E18" s="56">
        <v>4</v>
      </c>
      <c r="F18" s="24"/>
      <c r="G18" s="23">
        <f t="shared" si="5"/>
        <v>0</v>
      </c>
      <c r="H18" s="60">
        <v>4</v>
      </c>
      <c r="I18" s="24"/>
      <c r="J18" s="23">
        <f t="shared" si="0"/>
        <v>0</v>
      </c>
      <c r="K18" s="61">
        <v>4</v>
      </c>
      <c r="L18" s="24"/>
      <c r="M18" s="23">
        <f t="shared" si="1"/>
        <v>0</v>
      </c>
      <c r="N18" s="56">
        <v>4</v>
      </c>
      <c r="O18" s="24"/>
      <c r="P18" s="23">
        <f t="shared" si="2"/>
        <v>0</v>
      </c>
      <c r="Q18" s="56">
        <v>3</v>
      </c>
      <c r="R18" s="24"/>
      <c r="S18" s="23">
        <f t="shared" si="3"/>
        <v>0</v>
      </c>
      <c r="T18" s="60">
        <v>2</v>
      </c>
      <c r="U18" s="24"/>
      <c r="V18" s="23">
        <f t="shared" si="4"/>
        <v>0</v>
      </c>
    </row>
    <row r="19" spans="1:22" ht="47.25" customHeight="1">
      <c r="A19" s="14" t="s">
        <v>26</v>
      </c>
      <c r="B19" s="105" t="s">
        <v>107</v>
      </c>
      <c r="C19" s="106"/>
      <c r="D19" s="107"/>
      <c r="E19" s="56">
        <v>3</v>
      </c>
      <c r="F19" s="24"/>
      <c r="G19" s="23">
        <f t="shared" si="5"/>
        <v>0</v>
      </c>
      <c r="H19" s="60">
        <v>4</v>
      </c>
      <c r="I19" s="24"/>
      <c r="J19" s="23">
        <f t="shared" si="0"/>
        <v>0</v>
      </c>
      <c r="K19" s="61">
        <v>3</v>
      </c>
      <c r="L19" s="24"/>
      <c r="M19" s="23">
        <f t="shared" si="1"/>
        <v>0</v>
      </c>
      <c r="N19" s="56">
        <v>3</v>
      </c>
      <c r="O19" s="24"/>
      <c r="P19" s="23">
        <f t="shared" si="2"/>
        <v>0</v>
      </c>
      <c r="Q19" s="56">
        <v>3</v>
      </c>
      <c r="R19" s="24"/>
      <c r="S19" s="23">
        <f t="shared" si="3"/>
        <v>0</v>
      </c>
      <c r="T19" s="60">
        <v>2</v>
      </c>
      <c r="U19" s="24"/>
      <c r="V19" s="23">
        <f t="shared" si="4"/>
        <v>0</v>
      </c>
    </row>
    <row r="20" spans="1:22" ht="44.25" customHeight="1">
      <c r="A20" s="14" t="s">
        <v>27</v>
      </c>
      <c r="B20" s="105" t="s">
        <v>108</v>
      </c>
      <c r="C20" s="106"/>
      <c r="D20" s="107"/>
      <c r="E20" s="56">
        <v>3</v>
      </c>
      <c r="F20" s="24"/>
      <c r="G20" s="23">
        <f t="shared" si="5"/>
        <v>0</v>
      </c>
      <c r="H20" s="60">
        <v>4</v>
      </c>
      <c r="I20" s="24"/>
      <c r="J20" s="23">
        <f t="shared" si="0"/>
        <v>0</v>
      </c>
      <c r="K20" s="61">
        <v>3</v>
      </c>
      <c r="L20" s="24"/>
      <c r="M20" s="23">
        <f t="shared" si="1"/>
        <v>0</v>
      </c>
      <c r="N20" s="56">
        <v>3</v>
      </c>
      <c r="O20" s="24"/>
      <c r="P20" s="23">
        <f t="shared" si="2"/>
        <v>0</v>
      </c>
      <c r="Q20" s="56">
        <v>3</v>
      </c>
      <c r="R20" s="24"/>
      <c r="S20" s="23">
        <f t="shared" si="3"/>
        <v>0</v>
      </c>
      <c r="T20" s="60">
        <v>2</v>
      </c>
      <c r="U20" s="24"/>
      <c r="V20" s="23">
        <f t="shared" si="4"/>
        <v>0</v>
      </c>
    </row>
    <row r="21" spans="1:22" ht="50.25" customHeight="1" thickBot="1">
      <c r="A21" s="21" t="s">
        <v>28</v>
      </c>
      <c r="B21" s="111" t="s">
        <v>109</v>
      </c>
      <c r="C21" s="112"/>
      <c r="D21" s="113"/>
      <c r="E21" s="56">
        <v>4</v>
      </c>
      <c r="F21" s="25"/>
      <c r="G21" s="23">
        <f t="shared" si="5"/>
        <v>0</v>
      </c>
      <c r="H21" s="61">
        <v>4</v>
      </c>
      <c r="I21" s="25"/>
      <c r="J21" s="23">
        <f t="shared" si="0"/>
        <v>0</v>
      </c>
      <c r="K21" s="61">
        <v>4</v>
      </c>
      <c r="L21" s="25"/>
      <c r="M21" s="23">
        <f t="shared" si="1"/>
        <v>0</v>
      </c>
      <c r="N21" s="56">
        <v>4</v>
      </c>
      <c r="O21" s="25"/>
      <c r="P21" s="23">
        <f t="shared" si="2"/>
        <v>0</v>
      </c>
      <c r="Q21" s="56">
        <v>5</v>
      </c>
      <c r="R21" s="25"/>
      <c r="S21" s="23">
        <f t="shared" si="3"/>
        <v>0</v>
      </c>
      <c r="T21" s="61">
        <v>2</v>
      </c>
      <c r="U21" s="25"/>
      <c r="V21" s="23">
        <f t="shared" si="4"/>
        <v>0</v>
      </c>
    </row>
    <row r="22" spans="1:22" ht="15.75" customHeight="1">
      <c r="A22" s="114" t="s">
        <v>5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6"/>
    </row>
    <row r="23" spans="1:22" ht="14.25" customHeight="1" thickBot="1">
      <c r="A23" s="117"/>
      <c r="B23" s="118"/>
      <c r="C23" s="118"/>
      <c r="D23" s="118"/>
      <c r="E23" s="119"/>
      <c r="F23" s="119"/>
      <c r="G23" s="119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20"/>
    </row>
    <row r="24" spans="1:22" ht="33" customHeight="1" thickBot="1">
      <c r="A24" s="138" t="s">
        <v>0</v>
      </c>
      <c r="B24" s="140" t="s">
        <v>1</v>
      </c>
      <c r="C24" s="141"/>
      <c r="D24" s="141"/>
      <c r="E24" s="145" t="s">
        <v>116</v>
      </c>
      <c r="F24" s="146"/>
      <c r="G24" s="147"/>
      <c r="H24" s="136" t="s">
        <v>117</v>
      </c>
      <c r="I24" s="136"/>
      <c r="J24" s="148"/>
      <c r="K24" s="152" t="s">
        <v>118</v>
      </c>
      <c r="L24" s="136"/>
      <c r="M24" s="136"/>
      <c r="N24" s="135" t="s">
        <v>119</v>
      </c>
      <c r="O24" s="136"/>
      <c r="P24" s="137"/>
      <c r="Q24" s="135" t="s">
        <v>120</v>
      </c>
      <c r="R24" s="136"/>
      <c r="S24" s="137"/>
      <c r="T24" s="135" t="s">
        <v>121</v>
      </c>
      <c r="U24" s="136"/>
      <c r="V24" s="137"/>
    </row>
    <row r="25" spans="1:22" ht="31.5" customHeight="1" thickBot="1">
      <c r="A25" s="139"/>
      <c r="B25" s="142"/>
      <c r="C25" s="143"/>
      <c r="D25" s="144"/>
      <c r="E25" s="45" t="s">
        <v>122</v>
      </c>
      <c r="F25" s="34" t="s">
        <v>196</v>
      </c>
      <c r="G25" s="38" t="s">
        <v>123</v>
      </c>
      <c r="H25" s="45" t="s">
        <v>122</v>
      </c>
      <c r="I25" s="34" t="s">
        <v>196</v>
      </c>
      <c r="J25" s="38" t="s">
        <v>123</v>
      </c>
      <c r="K25" s="45" t="s">
        <v>122</v>
      </c>
      <c r="L25" s="34" t="s">
        <v>196</v>
      </c>
      <c r="M25" s="38" t="s">
        <v>123</v>
      </c>
      <c r="N25" s="45" t="s">
        <v>122</v>
      </c>
      <c r="O25" s="34" t="s">
        <v>196</v>
      </c>
      <c r="P25" s="38" t="s">
        <v>123</v>
      </c>
      <c r="Q25" s="45" t="s">
        <v>122</v>
      </c>
      <c r="R25" s="34" t="s">
        <v>196</v>
      </c>
      <c r="S25" s="38" t="s">
        <v>123</v>
      </c>
      <c r="T25" s="45" t="s">
        <v>122</v>
      </c>
      <c r="U25" s="34" t="s">
        <v>196</v>
      </c>
      <c r="V25" s="38" t="s">
        <v>123</v>
      </c>
    </row>
    <row r="26" spans="1:22" ht="42" customHeight="1">
      <c r="A26" s="15" t="s">
        <v>29</v>
      </c>
      <c r="B26" s="121" t="s">
        <v>111</v>
      </c>
      <c r="C26" s="122"/>
      <c r="D26" s="123"/>
      <c r="E26" s="57">
        <v>2</v>
      </c>
      <c r="F26" s="43"/>
      <c r="G26" s="26">
        <f>F26*E26</f>
        <v>0</v>
      </c>
      <c r="H26" s="57">
        <v>2</v>
      </c>
      <c r="I26" s="43"/>
      <c r="J26" s="26">
        <f t="shared" ref="J26:J30" si="6">I26*H26</f>
        <v>0</v>
      </c>
      <c r="K26" s="57">
        <v>2</v>
      </c>
      <c r="L26" s="43"/>
      <c r="M26" s="26">
        <f t="shared" ref="M26:M30" si="7">L26*K26</f>
        <v>0</v>
      </c>
      <c r="N26" s="57">
        <v>2</v>
      </c>
      <c r="O26" s="43"/>
      <c r="P26" s="26">
        <f t="shared" ref="P26:P30" si="8">O26*N26</f>
        <v>0</v>
      </c>
      <c r="Q26" s="57">
        <v>2</v>
      </c>
      <c r="R26" s="43"/>
      <c r="S26" s="26">
        <f t="shared" ref="S26:S30" si="9">R26*Q26</f>
        <v>0</v>
      </c>
      <c r="T26" s="57">
        <v>2</v>
      </c>
      <c r="U26" s="43"/>
      <c r="V26" s="26">
        <f t="shared" ref="V26:V30" si="10">U26*T26</f>
        <v>0</v>
      </c>
    </row>
    <row r="27" spans="1:22" ht="39" customHeight="1">
      <c r="A27" s="15" t="s">
        <v>30</v>
      </c>
      <c r="B27" s="105" t="s">
        <v>112</v>
      </c>
      <c r="C27" s="106"/>
      <c r="D27" s="124"/>
      <c r="E27" s="58">
        <v>1</v>
      </c>
      <c r="F27" s="43"/>
      <c r="G27" s="26">
        <f t="shared" ref="G27:G30" si="11">F27*E27</f>
        <v>0</v>
      </c>
      <c r="H27" s="58">
        <v>1</v>
      </c>
      <c r="I27" s="43"/>
      <c r="J27" s="26">
        <f t="shared" si="6"/>
        <v>0</v>
      </c>
      <c r="K27" s="58">
        <v>1</v>
      </c>
      <c r="L27" s="43"/>
      <c r="M27" s="26">
        <f t="shared" si="7"/>
        <v>0</v>
      </c>
      <c r="N27" s="58">
        <v>1</v>
      </c>
      <c r="O27" s="43"/>
      <c r="P27" s="26">
        <f t="shared" si="8"/>
        <v>0</v>
      </c>
      <c r="Q27" s="58">
        <v>1</v>
      </c>
      <c r="R27" s="43"/>
      <c r="S27" s="26">
        <f t="shared" si="9"/>
        <v>0</v>
      </c>
      <c r="T27" s="58">
        <v>1</v>
      </c>
      <c r="U27" s="43"/>
      <c r="V27" s="26">
        <f t="shared" si="10"/>
        <v>0</v>
      </c>
    </row>
    <row r="28" spans="1:22" ht="45.75" customHeight="1">
      <c r="A28" s="15" t="s">
        <v>31</v>
      </c>
      <c r="B28" s="105" t="s">
        <v>113</v>
      </c>
      <c r="C28" s="106"/>
      <c r="D28" s="124"/>
      <c r="E28" s="58">
        <v>1</v>
      </c>
      <c r="F28" s="43"/>
      <c r="G28" s="26">
        <f t="shared" si="11"/>
        <v>0</v>
      </c>
      <c r="H28" s="58">
        <v>1</v>
      </c>
      <c r="I28" s="43"/>
      <c r="J28" s="26">
        <f t="shared" si="6"/>
        <v>0</v>
      </c>
      <c r="K28" s="58">
        <v>1</v>
      </c>
      <c r="L28" s="43"/>
      <c r="M28" s="26">
        <f t="shared" si="7"/>
        <v>0</v>
      </c>
      <c r="N28" s="58">
        <v>1</v>
      </c>
      <c r="O28" s="43"/>
      <c r="P28" s="26">
        <f t="shared" si="8"/>
        <v>0</v>
      </c>
      <c r="Q28" s="58">
        <v>1</v>
      </c>
      <c r="R28" s="43"/>
      <c r="S28" s="26">
        <f t="shared" si="9"/>
        <v>0</v>
      </c>
      <c r="T28" s="58">
        <v>1</v>
      </c>
      <c r="U28" s="43"/>
      <c r="V28" s="26">
        <f t="shared" si="10"/>
        <v>0</v>
      </c>
    </row>
    <row r="29" spans="1:22" ht="39" customHeight="1">
      <c r="A29" s="15" t="s">
        <v>32</v>
      </c>
      <c r="B29" s="105" t="s">
        <v>114</v>
      </c>
      <c r="C29" s="106"/>
      <c r="D29" s="124"/>
      <c r="E29" s="58">
        <v>1</v>
      </c>
      <c r="F29" s="43"/>
      <c r="G29" s="26">
        <f t="shared" si="11"/>
        <v>0</v>
      </c>
      <c r="H29" s="58">
        <v>1</v>
      </c>
      <c r="I29" s="43"/>
      <c r="J29" s="26">
        <f t="shared" si="6"/>
        <v>0</v>
      </c>
      <c r="K29" s="58">
        <v>1</v>
      </c>
      <c r="L29" s="43"/>
      <c r="M29" s="26">
        <f t="shared" si="7"/>
        <v>0</v>
      </c>
      <c r="N29" s="58">
        <v>1</v>
      </c>
      <c r="O29" s="43"/>
      <c r="P29" s="26">
        <f t="shared" si="8"/>
        <v>0</v>
      </c>
      <c r="Q29" s="58">
        <v>1</v>
      </c>
      <c r="R29" s="43"/>
      <c r="S29" s="26">
        <f t="shared" si="9"/>
        <v>0</v>
      </c>
      <c r="T29" s="58">
        <v>1</v>
      </c>
      <c r="U29" s="43"/>
      <c r="V29" s="26">
        <f t="shared" si="10"/>
        <v>0</v>
      </c>
    </row>
    <row r="30" spans="1:22" ht="45.75" customHeight="1" thickBot="1">
      <c r="A30" s="13" t="s">
        <v>33</v>
      </c>
      <c r="B30" s="149" t="s">
        <v>115</v>
      </c>
      <c r="C30" s="150"/>
      <c r="D30" s="151"/>
      <c r="E30" s="59">
        <v>1</v>
      </c>
      <c r="F30" s="44"/>
      <c r="G30" s="26">
        <f t="shared" si="11"/>
        <v>0</v>
      </c>
      <c r="H30" s="59">
        <v>1</v>
      </c>
      <c r="I30" s="44"/>
      <c r="J30" s="26">
        <f t="shared" si="6"/>
        <v>0</v>
      </c>
      <c r="K30" s="59">
        <v>1</v>
      </c>
      <c r="L30" s="44"/>
      <c r="M30" s="26">
        <f t="shared" si="7"/>
        <v>0</v>
      </c>
      <c r="N30" s="59">
        <v>1</v>
      </c>
      <c r="O30" s="44"/>
      <c r="P30" s="26">
        <f t="shared" si="8"/>
        <v>0</v>
      </c>
      <c r="Q30" s="59">
        <v>1</v>
      </c>
      <c r="R30" s="44"/>
      <c r="S30" s="26">
        <f t="shared" si="9"/>
        <v>0</v>
      </c>
      <c r="T30" s="59">
        <v>1</v>
      </c>
      <c r="U30" s="44"/>
      <c r="V30" s="26">
        <f t="shared" si="10"/>
        <v>0</v>
      </c>
    </row>
    <row r="31" spans="1:22" ht="42.75" customHeight="1">
      <c r="G31" s="79">
        <f>SUM(G26:G30,G9:G21)</f>
        <v>0</v>
      </c>
      <c r="H31" s="46"/>
      <c r="I31" s="46"/>
      <c r="J31" s="79">
        <f t="shared" ref="J31:V31" si="12">SUM((J9:J21),(J26:J30))</f>
        <v>0</v>
      </c>
      <c r="K31" s="46"/>
      <c r="L31" s="46"/>
      <c r="M31" s="79">
        <f t="shared" si="12"/>
        <v>0</v>
      </c>
      <c r="N31" s="46"/>
      <c r="O31" s="46"/>
      <c r="P31" s="79">
        <f t="shared" si="12"/>
        <v>0</v>
      </c>
      <c r="Q31" s="46"/>
      <c r="R31" s="46"/>
      <c r="S31" s="79">
        <f t="shared" si="12"/>
        <v>0</v>
      </c>
      <c r="T31" s="46"/>
      <c r="U31" s="46"/>
      <c r="V31" s="79">
        <f t="shared" si="12"/>
        <v>0</v>
      </c>
    </row>
    <row r="32" spans="1:22" ht="28.5" customHeight="1" thickBot="1">
      <c r="B32" s="39"/>
      <c r="C32" s="39"/>
      <c r="D32" s="39"/>
      <c r="E32" s="39"/>
      <c r="F32" s="46"/>
      <c r="G32" s="46"/>
    </row>
    <row r="33" spans="2:7" s="51" customFormat="1" ht="44.25" customHeight="1" thickBot="1">
      <c r="B33" s="49"/>
      <c r="C33" s="49"/>
      <c r="D33" s="49"/>
      <c r="E33" s="63" t="s">
        <v>125</v>
      </c>
      <c r="F33" s="64">
        <f>SUM(G31,J31,M31,P31,S31,V31)</f>
        <v>0</v>
      </c>
      <c r="G33" s="50"/>
    </row>
    <row r="34" spans="2:7" ht="44.25" customHeight="1"/>
    <row r="35" spans="2:7" ht="40.5" customHeight="1"/>
    <row r="36" spans="2:7" ht="40.5" customHeight="1"/>
    <row r="37" spans="2:7" ht="44.25" customHeight="1"/>
    <row r="38" spans="2:7" ht="42" customHeight="1"/>
    <row r="39" spans="2:7" ht="42.75" customHeight="1"/>
    <row r="40" spans="2:7" ht="33.75" customHeight="1"/>
    <row r="41" spans="2:7" ht="33.75" customHeight="1"/>
    <row r="42" spans="2:7" ht="31.5" customHeight="1"/>
    <row r="43" spans="2:7" ht="39.75" customHeight="1"/>
    <row r="44" spans="2:7" ht="48" customHeight="1"/>
    <row r="45" spans="2:7" ht="42.75" customHeight="1"/>
    <row r="46" spans="2:7" ht="46.5" customHeight="1"/>
    <row r="47" spans="2:7" ht="44.25" customHeight="1"/>
    <row r="48" spans="2:7" ht="42.75" customHeight="1"/>
    <row r="49" ht="40.5" customHeight="1"/>
    <row r="50" ht="50.25" customHeight="1"/>
    <row r="51" ht="44.25" customHeight="1"/>
    <row r="55" ht="15.75" customHeight="1"/>
    <row r="56" ht="15.75" customHeight="1"/>
  </sheetData>
  <mergeCells count="37">
    <mergeCell ref="H7:J7"/>
    <mergeCell ref="T24:V24"/>
    <mergeCell ref="Q24:S24"/>
    <mergeCell ref="N24:P24"/>
    <mergeCell ref="K24:M24"/>
    <mergeCell ref="T7:V7"/>
    <mergeCell ref="Q7:S7"/>
    <mergeCell ref="N7:P7"/>
    <mergeCell ref="K7:M7"/>
    <mergeCell ref="A24:A25"/>
    <mergeCell ref="B24:D25"/>
    <mergeCell ref="E24:G24"/>
    <mergeCell ref="H24:J24"/>
    <mergeCell ref="B30:D30"/>
    <mergeCell ref="B28:D28"/>
    <mergeCell ref="B29:D29"/>
    <mergeCell ref="B3:V3"/>
    <mergeCell ref="B21:D21"/>
    <mergeCell ref="A22:V23"/>
    <mergeCell ref="B26:D26"/>
    <mergeCell ref="B27:D27"/>
    <mergeCell ref="B15:D15"/>
    <mergeCell ref="B16:D16"/>
    <mergeCell ref="B17:D17"/>
    <mergeCell ref="B18:D18"/>
    <mergeCell ref="B19:D19"/>
    <mergeCell ref="B20:D20"/>
    <mergeCell ref="B9:D9"/>
    <mergeCell ref="A6:V6"/>
    <mergeCell ref="A7:A8"/>
    <mergeCell ref="B7:D8"/>
    <mergeCell ref="E7:G7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8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C4A13-571E-46DE-9EF7-B94014815A28}">
  <sheetPr>
    <pageSetUpPr fitToPage="1"/>
  </sheetPr>
  <dimension ref="A1:S51"/>
  <sheetViews>
    <sheetView view="pageBreakPreview" topLeftCell="B22" zoomScaleNormal="100" zoomScaleSheetLayoutView="100" workbookViewId="0">
      <selection activeCell="G32" sqref="G32"/>
    </sheetView>
  </sheetViews>
  <sheetFormatPr baseColWidth="10" defaultRowHeight="15"/>
  <cols>
    <col min="2" max="2" width="15" customWidth="1"/>
    <col min="3" max="3" width="16.28515625" customWidth="1"/>
    <col min="4" max="4" width="16.85546875" customWidth="1"/>
    <col min="5" max="5" width="13.140625" customWidth="1"/>
    <col min="6" max="6" width="14.42578125" style="10" customWidth="1"/>
    <col min="12" max="12" width="11.42578125" customWidth="1"/>
    <col min="13" max="13" width="24" customWidth="1"/>
    <col min="14" max="14" width="24" style="10" customWidth="1"/>
    <col min="16" max="16" width="11.85546875" style="10" customWidth="1"/>
    <col min="17" max="17" width="14.5703125" customWidth="1"/>
  </cols>
  <sheetData>
    <row r="1" spans="1:19" ht="15.75" thickBot="1"/>
    <row r="2" spans="1:19" ht="33.75" customHeight="1" thickBot="1">
      <c r="A2" s="153" t="s">
        <v>59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5"/>
      <c r="R2" s="40"/>
      <c r="S2" s="40"/>
    </row>
    <row r="5" spans="1:19" ht="15.75" thickBot="1"/>
    <row r="6" spans="1:19" ht="38.25" customHeight="1" thickBot="1">
      <c r="A6" s="175" t="s">
        <v>2</v>
      </c>
      <c r="B6" s="176"/>
      <c r="C6" s="176"/>
      <c r="D6" s="176"/>
      <c r="E6" s="176"/>
      <c r="F6" s="176"/>
      <c r="G6" s="177"/>
      <c r="H6" s="9"/>
      <c r="I6" s="9"/>
      <c r="J6" s="181" t="s">
        <v>3</v>
      </c>
      <c r="K6" s="182"/>
      <c r="L6" s="182"/>
      <c r="M6" s="182"/>
      <c r="N6" s="182"/>
      <c r="O6" s="182"/>
      <c r="P6" s="182"/>
      <c r="Q6" s="183"/>
    </row>
    <row r="7" spans="1:19" s="10" customFormat="1" ht="35.25" customHeight="1" thickBot="1">
      <c r="A7" s="189" t="s">
        <v>61</v>
      </c>
      <c r="B7" s="190"/>
      <c r="C7" s="190"/>
      <c r="D7" s="190"/>
      <c r="E7" s="190"/>
      <c r="F7" s="190"/>
      <c r="G7" s="191"/>
      <c r="H7" s="9"/>
      <c r="I7" s="9"/>
      <c r="J7" s="192" t="s">
        <v>61</v>
      </c>
      <c r="K7" s="193"/>
      <c r="L7" s="193"/>
      <c r="M7" s="193"/>
      <c r="N7" s="193"/>
      <c r="O7" s="193"/>
      <c r="P7" s="193"/>
      <c r="Q7" s="194"/>
    </row>
    <row r="8" spans="1:19" ht="50.25" customHeight="1" thickBot="1">
      <c r="A8" s="20" t="s">
        <v>6</v>
      </c>
      <c r="B8" s="184" t="s">
        <v>44</v>
      </c>
      <c r="C8" s="185"/>
      <c r="D8" s="186"/>
      <c r="E8" s="32" t="s">
        <v>122</v>
      </c>
      <c r="F8" s="32" t="s">
        <v>195</v>
      </c>
      <c r="G8" s="33" t="s">
        <v>123</v>
      </c>
      <c r="H8" s="3"/>
      <c r="I8" s="3"/>
      <c r="J8" s="1" t="s">
        <v>0</v>
      </c>
      <c r="K8" s="187" t="s">
        <v>15</v>
      </c>
      <c r="L8" s="188"/>
      <c r="M8" s="188"/>
      <c r="N8" s="19" t="s">
        <v>67</v>
      </c>
      <c r="O8" s="32" t="s">
        <v>122</v>
      </c>
      <c r="P8" s="32" t="s">
        <v>195</v>
      </c>
      <c r="Q8" s="35" t="s">
        <v>123</v>
      </c>
    </row>
    <row r="9" spans="1:19" ht="37.5" customHeight="1" thickBot="1">
      <c r="A9" s="4" t="s">
        <v>7</v>
      </c>
      <c r="B9" s="156" t="s">
        <v>47</v>
      </c>
      <c r="C9" s="157"/>
      <c r="D9" s="158"/>
      <c r="E9" s="54">
        <v>16</v>
      </c>
      <c r="F9" s="28"/>
      <c r="G9" s="30">
        <f>E9*F9</f>
        <v>0</v>
      </c>
      <c r="H9" s="5"/>
      <c r="I9" s="5"/>
      <c r="J9" s="6" t="s">
        <v>55</v>
      </c>
      <c r="K9" s="156" t="s">
        <v>43</v>
      </c>
      <c r="L9" s="157"/>
      <c r="M9" s="158"/>
      <c r="N9" s="18" t="s">
        <v>48</v>
      </c>
      <c r="O9" s="62">
        <v>2</v>
      </c>
      <c r="P9" s="27"/>
      <c r="Q9" s="28">
        <f>O9*P9</f>
        <v>0</v>
      </c>
    </row>
    <row r="10" spans="1:19" ht="35.25" customHeight="1" thickBot="1">
      <c r="A10" s="11" t="s">
        <v>8</v>
      </c>
      <c r="B10" s="160" t="s">
        <v>46</v>
      </c>
      <c r="C10" s="161"/>
      <c r="D10" s="162"/>
      <c r="E10" s="55">
        <v>20</v>
      </c>
      <c r="F10" s="30"/>
      <c r="G10" s="30">
        <f>E10*F10</f>
        <v>0</v>
      </c>
      <c r="H10" s="5"/>
      <c r="I10" s="5"/>
      <c r="J10" s="6" t="s">
        <v>56</v>
      </c>
      <c r="K10" s="178" t="s">
        <v>43</v>
      </c>
      <c r="L10" s="179"/>
      <c r="M10" s="180"/>
      <c r="N10" s="18" t="s">
        <v>49</v>
      </c>
      <c r="O10" s="62">
        <v>2</v>
      </c>
      <c r="P10" s="52"/>
      <c r="Q10" s="28">
        <f t="shared" ref="Q10:Q13" si="0">O10*P10</f>
        <v>0</v>
      </c>
    </row>
    <row r="11" spans="1:19" ht="28.5" customHeight="1" thickBot="1">
      <c r="A11" s="172" t="s">
        <v>62</v>
      </c>
      <c r="B11" s="173"/>
      <c r="C11" s="173"/>
      <c r="D11" s="173"/>
      <c r="E11" s="173"/>
      <c r="F11" s="173"/>
      <c r="G11" s="174"/>
      <c r="H11" s="5"/>
      <c r="I11" s="5"/>
      <c r="J11" s="6" t="s">
        <v>68</v>
      </c>
      <c r="K11" s="178" t="s">
        <v>57</v>
      </c>
      <c r="L11" s="179"/>
      <c r="M11" s="180"/>
      <c r="N11" s="18" t="s">
        <v>50</v>
      </c>
      <c r="O11" s="62">
        <v>2</v>
      </c>
      <c r="P11" s="52"/>
      <c r="Q11" s="28">
        <f t="shared" si="0"/>
        <v>0</v>
      </c>
    </row>
    <row r="12" spans="1:19" ht="32.25" customHeight="1" thickBot="1">
      <c r="A12" s="7"/>
      <c r="B12" s="7"/>
      <c r="C12" s="7"/>
      <c r="D12" s="7"/>
      <c r="E12" s="32" t="s">
        <v>122</v>
      </c>
      <c r="F12" s="34" t="s">
        <v>196</v>
      </c>
      <c r="G12" s="34" t="s">
        <v>123</v>
      </c>
      <c r="H12" s="2"/>
      <c r="I12" s="2"/>
      <c r="J12" s="6" t="s">
        <v>69</v>
      </c>
      <c r="K12" s="163" t="s">
        <v>41</v>
      </c>
      <c r="L12" s="163"/>
      <c r="M12" s="163"/>
      <c r="N12" s="16"/>
      <c r="O12" s="62">
        <v>2</v>
      </c>
      <c r="P12" s="53"/>
      <c r="Q12" s="28">
        <f t="shared" si="0"/>
        <v>0</v>
      </c>
    </row>
    <row r="13" spans="1:19" ht="32.25" customHeight="1" thickBot="1">
      <c r="A13" s="8" t="s">
        <v>9</v>
      </c>
      <c r="B13" s="156" t="s">
        <v>42</v>
      </c>
      <c r="C13" s="157"/>
      <c r="D13" s="158"/>
      <c r="E13" s="54">
        <v>2</v>
      </c>
      <c r="F13" s="22"/>
      <c r="G13" s="22">
        <f>F13*E13</f>
        <v>0</v>
      </c>
      <c r="H13" s="2"/>
      <c r="I13" s="2"/>
      <c r="J13" s="6" t="s">
        <v>70</v>
      </c>
      <c r="K13" s="164" t="s">
        <v>4</v>
      </c>
      <c r="L13" s="164"/>
      <c r="M13" s="164"/>
      <c r="N13" s="17"/>
      <c r="O13" s="62">
        <v>2</v>
      </c>
      <c r="P13" s="29"/>
      <c r="Q13" s="28">
        <f t="shared" si="0"/>
        <v>0</v>
      </c>
    </row>
    <row r="14" spans="1:19" ht="30.75" customHeight="1" thickBot="1">
      <c r="A14" s="8" t="s">
        <v>10</v>
      </c>
      <c r="B14" s="160" t="s">
        <v>45</v>
      </c>
      <c r="C14" s="161"/>
      <c r="D14" s="162"/>
      <c r="E14" s="55">
        <v>2</v>
      </c>
      <c r="F14" s="31"/>
      <c r="G14" s="22">
        <f>F14*E14</f>
        <v>0</v>
      </c>
      <c r="H14" s="2"/>
      <c r="I14" s="2"/>
      <c r="J14" s="169" t="s">
        <v>62</v>
      </c>
      <c r="K14" s="170"/>
      <c r="L14" s="170"/>
      <c r="M14" s="170"/>
      <c r="N14" s="170"/>
      <c r="O14" s="170"/>
      <c r="P14" s="170"/>
      <c r="Q14" s="171"/>
    </row>
    <row r="15" spans="1:19" ht="38.25" customHeight="1" thickBot="1">
      <c r="A15" s="172" t="s">
        <v>63</v>
      </c>
      <c r="B15" s="173"/>
      <c r="C15" s="173"/>
      <c r="D15" s="173"/>
      <c r="E15" s="173"/>
      <c r="F15" s="173"/>
      <c r="G15" s="174"/>
      <c r="H15" s="2"/>
      <c r="I15" s="2"/>
      <c r="J15" s="165"/>
      <c r="K15" s="166"/>
      <c r="L15" s="166"/>
      <c r="M15" s="167"/>
      <c r="N15" s="19" t="s">
        <v>67</v>
      </c>
      <c r="O15" s="32" t="s">
        <v>122</v>
      </c>
      <c r="P15" s="34" t="s">
        <v>196</v>
      </c>
      <c r="Q15" s="36" t="s">
        <v>123</v>
      </c>
    </row>
    <row r="16" spans="1:19" ht="33" customHeight="1" thickBot="1">
      <c r="A16" s="7"/>
      <c r="B16" s="7"/>
      <c r="C16" s="7"/>
      <c r="D16" s="7"/>
      <c r="E16" s="32" t="s">
        <v>122</v>
      </c>
      <c r="F16" s="34" t="s">
        <v>196</v>
      </c>
      <c r="G16" s="34" t="s">
        <v>123</v>
      </c>
      <c r="H16" s="2"/>
      <c r="I16" s="2"/>
      <c r="J16" s="6" t="s">
        <v>71</v>
      </c>
      <c r="K16" s="168" t="s">
        <v>52</v>
      </c>
      <c r="L16" s="168"/>
      <c r="M16" s="168"/>
      <c r="N16" s="18" t="s">
        <v>48</v>
      </c>
      <c r="O16" s="62">
        <v>1</v>
      </c>
      <c r="P16" s="27"/>
      <c r="Q16" s="28">
        <f>O16*P16</f>
        <v>0</v>
      </c>
    </row>
    <row r="17" spans="1:17" ht="30" customHeight="1" thickBot="1">
      <c r="A17" s="8" t="s">
        <v>11</v>
      </c>
      <c r="B17" s="156" t="s">
        <v>42</v>
      </c>
      <c r="C17" s="157"/>
      <c r="D17" s="158"/>
      <c r="E17" s="54">
        <v>2</v>
      </c>
      <c r="F17" s="22"/>
      <c r="G17" s="22">
        <f>F17*E17</f>
        <v>0</v>
      </c>
      <c r="H17" s="2"/>
      <c r="I17" s="2"/>
      <c r="J17" s="6" t="s">
        <v>72</v>
      </c>
      <c r="K17" s="178" t="s">
        <v>52</v>
      </c>
      <c r="L17" s="179"/>
      <c r="M17" s="180"/>
      <c r="N17" s="18" t="s">
        <v>49</v>
      </c>
      <c r="O17" s="62">
        <v>1</v>
      </c>
      <c r="P17" s="52"/>
      <c r="Q17" s="28">
        <f t="shared" ref="Q17:Q20" si="1">O17*P17</f>
        <v>0</v>
      </c>
    </row>
    <row r="18" spans="1:17" ht="25.5" customHeight="1" thickBot="1">
      <c r="A18" s="8" t="s">
        <v>12</v>
      </c>
      <c r="B18" s="160" t="s">
        <v>45</v>
      </c>
      <c r="C18" s="161"/>
      <c r="D18" s="162"/>
      <c r="E18" s="55">
        <v>2</v>
      </c>
      <c r="F18" s="31"/>
      <c r="G18" s="22">
        <f>F18*E18</f>
        <v>0</v>
      </c>
      <c r="J18" s="6" t="s">
        <v>73</v>
      </c>
      <c r="K18" s="178" t="s">
        <v>51</v>
      </c>
      <c r="L18" s="179"/>
      <c r="M18" s="180"/>
      <c r="N18" s="18" t="s">
        <v>50</v>
      </c>
      <c r="O18" s="62">
        <v>1</v>
      </c>
      <c r="P18" s="52"/>
      <c r="Q18" s="28">
        <f t="shared" si="1"/>
        <v>0</v>
      </c>
    </row>
    <row r="19" spans="1:17" ht="26.25" customHeight="1" thickBot="1">
      <c r="A19" s="172" t="s">
        <v>64</v>
      </c>
      <c r="B19" s="173"/>
      <c r="C19" s="173"/>
      <c r="D19" s="173"/>
      <c r="E19" s="173"/>
      <c r="F19" s="173"/>
      <c r="G19" s="174"/>
      <c r="J19" s="6" t="s">
        <v>74</v>
      </c>
      <c r="K19" s="163" t="s">
        <v>41</v>
      </c>
      <c r="L19" s="163"/>
      <c r="M19" s="163"/>
      <c r="N19" s="16"/>
      <c r="O19" s="62">
        <v>1</v>
      </c>
      <c r="P19" s="53"/>
      <c r="Q19" s="28">
        <f t="shared" si="1"/>
        <v>0</v>
      </c>
    </row>
    <row r="20" spans="1:17" ht="31.5" customHeight="1" thickBot="1">
      <c r="A20" s="7"/>
      <c r="B20" s="7"/>
      <c r="C20" s="7"/>
      <c r="D20" s="7"/>
      <c r="E20" s="32" t="s">
        <v>122</v>
      </c>
      <c r="F20" s="34" t="s">
        <v>196</v>
      </c>
      <c r="G20" s="34" t="s">
        <v>123</v>
      </c>
      <c r="J20" s="6" t="s">
        <v>75</v>
      </c>
      <c r="K20" s="159" t="s">
        <v>4</v>
      </c>
      <c r="L20" s="159"/>
      <c r="M20" s="159"/>
      <c r="N20" s="16"/>
      <c r="O20" s="62">
        <v>1</v>
      </c>
      <c r="P20" s="29"/>
      <c r="Q20" s="28">
        <f t="shared" si="1"/>
        <v>0</v>
      </c>
    </row>
    <row r="21" spans="1:17" ht="26.25" customHeight="1" thickBot="1">
      <c r="A21" s="8" t="s">
        <v>13</v>
      </c>
      <c r="B21" s="156" t="s">
        <v>42</v>
      </c>
      <c r="C21" s="157"/>
      <c r="D21" s="158"/>
      <c r="E21" s="54">
        <v>1</v>
      </c>
      <c r="F21" s="22"/>
      <c r="G21" s="22">
        <f>F21*E21</f>
        <v>0</v>
      </c>
      <c r="J21" s="169" t="s">
        <v>63</v>
      </c>
      <c r="K21" s="170"/>
      <c r="L21" s="170"/>
      <c r="M21" s="170"/>
      <c r="N21" s="170"/>
      <c r="O21" s="170"/>
      <c r="P21" s="170"/>
      <c r="Q21" s="171"/>
    </row>
    <row r="22" spans="1:17" ht="29.25" customHeight="1" thickBot="1">
      <c r="A22" s="8" t="s">
        <v>14</v>
      </c>
      <c r="B22" s="160" t="s">
        <v>45</v>
      </c>
      <c r="C22" s="161"/>
      <c r="D22" s="162"/>
      <c r="E22" s="55">
        <v>1</v>
      </c>
      <c r="F22" s="31"/>
      <c r="G22" s="22">
        <f>F22*E22</f>
        <v>0</v>
      </c>
      <c r="J22" s="165"/>
      <c r="K22" s="166"/>
      <c r="L22" s="166"/>
      <c r="M22" s="167"/>
      <c r="N22" s="19" t="s">
        <v>67</v>
      </c>
      <c r="O22" s="32" t="s">
        <v>122</v>
      </c>
      <c r="P22" s="34" t="s">
        <v>196</v>
      </c>
      <c r="Q22" s="36" t="s">
        <v>123</v>
      </c>
    </row>
    <row r="23" spans="1:17" ht="29.25" customHeight="1" thickBot="1">
      <c r="A23" s="172" t="s">
        <v>65</v>
      </c>
      <c r="B23" s="173"/>
      <c r="C23" s="173"/>
      <c r="D23" s="173"/>
      <c r="E23" s="173"/>
      <c r="F23" s="173"/>
      <c r="G23" s="174"/>
      <c r="J23" s="6" t="s">
        <v>76</v>
      </c>
      <c r="K23" s="168" t="s">
        <v>52</v>
      </c>
      <c r="L23" s="168"/>
      <c r="M23" s="168"/>
      <c r="N23" s="18" t="s">
        <v>48</v>
      </c>
      <c r="O23" s="62">
        <v>1</v>
      </c>
      <c r="P23" s="27"/>
      <c r="Q23" s="28">
        <f>O23*P23</f>
        <v>0</v>
      </c>
    </row>
    <row r="24" spans="1:17" ht="27" customHeight="1" thickBot="1">
      <c r="A24" s="7"/>
      <c r="B24" s="7"/>
      <c r="C24" s="7"/>
      <c r="D24" s="7"/>
      <c r="E24" s="32" t="s">
        <v>122</v>
      </c>
      <c r="F24" s="34" t="s">
        <v>196</v>
      </c>
      <c r="G24" s="34" t="s">
        <v>123</v>
      </c>
      <c r="J24" s="6" t="s">
        <v>77</v>
      </c>
      <c r="K24" s="178" t="s">
        <v>52</v>
      </c>
      <c r="L24" s="179"/>
      <c r="M24" s="180"/>
      <c r="N24" s="18" t="s">
        <v>49</v>
      </c>
      <c r="O24" s="62">
        <v>1</v>
      </c>
      <c r="P24" s="52"/>
      <c r="Q24" s="28">
        <f t="shared" ref="Q24:Q27" si="2">O24*P24</f>
        <v>0</v>
      </c>
    </row>
    <row r="25" spans="1:17" ht="27.75" customHeight="1" thickBot="1">
      <c r="A25" s="8" t="s">
        <v>34</v>
      </c>
      <c r="B25" s="156" t="s">
        <v>42</v>
      </c>
      <c r="C25" s="157"/>
      <c r="D25" s="158"/>
      <c r="E25" s="54">
        <v>1</v>
      </c>
      <c r="F25" s="22"/>
      <c r="G25" s="22">
        <f>F25*E25</f>
        <v>0</v>
      </c>
      <c r="J25" s="6" t="s">
        <v>78</v>
      </c>
      <c r="K25" s="178" t="s">
        <v>51</v>
      </c>
      <c r="L25" s="179"/>
      <c r="M25" s="180"/>
      <c r="N25" s="18" t="s">
        <v>50</v>
      </c>
      <c r="O25" s="62">
        <v>1</v>
      </c>
      <c r="P25" s="52"/>
      <c r="Q25" s="28">
        <f t="shared" si="2"/>
        <v>0</v>
      </c>
    </row>
    <row r="26" spans="1:17" ht="26.25" customHeight="1" thickBot="1">
      <c r="A26" s="8" t="s">
        <v>35</v>
      </c>
      <c r="B26" s="160" t="s">
        <v>45</v>
      </c>
      <c r="C26" s="161"/>
      <c r="D26" s="162"/>
      <c r="E26" s="55">
        <v>1</v>
      </c>
      <c r="F26" s="31"/>
      <c r="G26" s="22">
        <f>F26*E26</f>
        <v>0</v>
      </c>
      <c r="J26" s="6" t="s">
        <v>79</v>
      </c>
      <c r="K26" s="163" t="s">
        <v>41</v>
      </c>
      <c r="L26" s="163"/>
      <c r="M26" s="163"/>
      <c r="N26" s="16"/>
      <c r="O26" s="62">
        <v>1</v>
      </c>
      <c r="P26" s="53"/>
      <c r="Q26" s="28">
        <f t="shared" si="2"/>
        <v>0</v>
      </c>
    </row>
    <row r="27" spans="1:17" ht="28.5" customHeight="1" thickBot="1">
      <c r="A27" s="172" t="s">
        <v>66</v>
      </c>
      <c r="B27" s="173"/>
      <c r="C27" s="173"/>
      <c r="D27" s="173"/>
      <c r="E27" s="173"/>
      <c r="F27" s="173"/>
      <c r="G27" s="174"/>
      <c r="J27" s="6" t="s">
        <v>80</v>
      </c>
      <c r="K27" s="159" t="s">
        <v>4</v>
      </c>
      <c r="L27" s="159"/>
      <c r="M27" s="159"/>
      <c r="N27" s="16"/>
      <c r="O27" s="62">
        <v>1</v>
      </c>
      <c r="P27" s="29"/>
      <c r="Q27" s="28">
        <f t="shared" si="2"/>
        <v>0</v>
      </c>
    </row>
    <row r="28" spans="1:17" ht="30" customHeight="1" thickBot="1">
      <c r="A28" s="7"/>
      <c r="B28" s="7"/>
      <c r="C28" s="7"/>
      <c r="D28" s="7"/>
      <c r="E28" s="32" t="s">
        <v>122</v>
      </c>
      <c r="F28" s="34" t="s">
        <v>196</v>
      </c>
      <c r="G28" s="34" t="s">
        <v>123</v>
      </c>
      <c r="J28" s="169" t="s">
        <v>64</v>
      </c>
      <c r="K28" s="170"/>
      <c r="L28" s="170"/>
      <c r="M28" s="170"/>
      <c r="N28" s="170"/>
      <c r="O28" s="170"/>
      <c r="P28" s="170"/>
      <c r="Q28" s="171"/>
    </row>
    <row r="29" spans="1:17" ht="28.5" customHeight="1" thickBot="1">
      <c r="A29" s="8" t="s">
        <v>53</v>
      </c>
      <c r="B29" s="156" t="s">
        <v>42</v>
      </c>
      <c r="C29" s="157"/>
      <c r="D29" s="158"/>
      <c r="E29" s="54">
        <v>1</v>
      </c>
      <c r="F29" s="22"/>
      <c r="G29" s="22">
        <f>F29*E29</f>
        <v>0</v>
      </c>
      <c r="J29" s="165"/>
      <c r="K29" s="166"/>
      <c r="L29" s="166"/>
      <c r="M29" s="167"/>
      <c r="N29" s="19" t="s">
        <v>67</v>
      </c>
      <c r="O29" s="32" t="s">
        <v>122</v>
      </c>
      <c r="P29" s="34" t="s">
        <v>196</v>
      </c>
      <c r="Q29" s="36" t="s">
        <v>123</v>
      </c>
    </row>
    <row r="30" spans="1:17" ht="33" customHeight="1" thickBot="1">
      <c r="A30" s="8" t="s">
        <v>54</v>
      </c>
      <c r="B30" s="195" t="s">
        <v>45</v>
      </c>
      <c r="C30" s="196"/>
      <c r="D30" s="197"/>
      <c r="E30" s="80">
        <v>1</v>
      </c>
      <c r="F30" s="22"/>
      <c r="G30" s="22">
        <f>F30*E30</f>
        <v>0</v>
      </c>
      <c r="J30" s="6" t="s">
        <v>81</v>
      </c>
      <c r="K30" s="168" t="s">
        <v>52</v>
      </c>
      <c r="L30" s="168"/>
      <c r="M30" s="168"/>
      <c r="N30" s="18" t="s">
        <v>48</v>
      </c>
      <c r="O30" s="62">
        <v>1</v>
      </c>
      <c r="P30" s="27"/>
      <c r="Q30" s="28">
        <f>O30*P30</f>
        <v>0</v>
      </c>
    </row>
    <row r="31" spans="1:17" ht="20.25" customHeight="1" thickBot="1">
      <c r="J31" s="6" t="s">
        <v>82</v>
      </c>
      <c r="K31" s="178" t="s">
        <v>52</v>
      </c>
      <c r="L31" s="179"/>
      <c r="M31" s="180"/>
      <c r="N31" s="18" t="s">
        <v>49</v>
      </c>
      <c r="O31" s="62">
        <v>1</v>
      </c>
      <c r="P31" s="52"/>
      <c r="Q31" s="28">
        <f t="shared" ref="Q31:Q34" si="3">O31*P31</f>
        <v>0</v>
      </c>
    </row>
    <row r="32" spans="1:17" ht="24.75" customHeight="1" thickBot="1">
      <c r="E32" s="77" t="s">
        <v>123</v>
      </c>
      <c r="G32" s="78">
        <f>SUM(G9:G10,G13:G14,G17:G18,G21:G22,G25:G26,G29:G30)</f>
        <v>0</v>
      </c>
      <c r="J32" s="6" t="s">
        <v>83</v>
      </c>
      <c r="K32" s="178" t="s">
        <v>51</v>
      </c>
      <c r="L32" s="179"/>
      <c r="M32" s="180"/>
      <c r="N32" s="18" t="s">
        <v>50</v>
      </c>
      <c r="O32" s="62">
        <v>1</v>
      </c>
      <c r="P32" s="52"/>
      <c r="Q32" s="28">
        <f t="shared" si="3"/>
        <v>0</v>
      </c>
    </row>
    <row r="33" spans="10:17" ht="33" customHeight="1" thickBot="1">
      <c r="J33" s="6" t="s">
        <v>84</v>
      </c>
      <c r="K33" s="163" t="s">
        <v>41</v>
      </c>
      <c r="L33" s="163"/>
      <c r="M33" s="163"/>
      <c r="N33" s="16"/>
      <c r="O33" s="62">
        <v>1</v>
      </c>
      <c r="P33" s="53"/>
      <c r="Q33" s="28">
        <f t="shared" si="3"/>
        <v>0</v>
      </c>
    </row>
    <row r="34" spans="10:17" ht="31.5" customHeight="1" thickBot="1">
      <c r="J34" s="6" t="s">
        <v>85</v>
      </c>
      <c r="K34" s="159" t="s">
        <v>4</v>
      </c>
      <c r="L34" s="159"/>
      <c r="M34" s="159"/>
      <c r="N34" s="16"/>
      <c r="O34" s="62">
        <v>1</v>
      </c>
      <c r="P34" s="29"/>
      <c r="Q34" s="28">
        <f t="shared" si="3"/>
        <v>0</v>
      </c>
    </row>
    <row r="35" spans="10:17" ht="21.75" customHeight="1" thickBot="1">
      <c r="J35" s="169" t="s">
        <v>65</v>
      </c>
      <c r="K35" s="170"/>
      <c r="L35" s="170"/>
      <c r="M35" s="170"/>
      <c r="N35" s="170"/>
      <c r="O35" s="170"/>
      <c r="P35" s="170"/>
      <c r="Q35" s="171"/>
    </row>
    <row r="36" spans="10:17" ht="35.25" customHeight="1" thickBot="1">
      <c r="J36" s="165"/>
      <c r="K36" s="166"/>
      <c r="L36" s="166"/>
      <c r="M36" s="167"/>
      <c r="N36" s="19" t="s">
        <v>97</v>
      </c>
      <c r="O36" s="32" t="s">
        <v>122</v>
      </c>
      <c r="P36" s="36" t="s">
        <v>196</v>
      </c>
      <c r="Q36" s="36" t="s">
        <v>123</v>
      </c>
    </row>
    <row r="37" spans="10:17" ht="21" customHeight="1" thickBot="1">
      <c r="J37" s="6" t="s">
        <v>86</v>
      </c>
      <c r="K37" s="168" t="s">
        <v>52</v>
      </c>
      <c r="L37" s="168"/>
      <c r="M37" s="168"/>
      <c r="N37" s="18" t="s">
        <v>48</v>
      </c>
      <c r="O37" s="62">
        <v>1</v>
      </c>
      <c r="P37" s="27"/>
      <c r="Q37" s="28">
        <f>O37*P37</f>
        <v>0</v>
      </c>
    </row>
    <row r="38" spans="10:17" ht="18.75" customHeight="1" thickBot="1">
      <c r="J38" s="6" t="s">
        <v>87</v>
      </c>
      <c r="K38" s="178" t="s">
        <v>52</v>
      </c>
      <c r="L38" s="179"/>
      <c r="M38" s="180"/>
      <c r="N38" s="18" t="s">
        <v>49</v>
      </c>
      <c r="O38" s="62">
        <v>1</v>
      </c>
      <c r="P38" s="52"/>
      <c r="Q38" s="28">
        <f t="shared" ref="Q38:Q41" si="4">O38*P38</f>
        <v>0</v>
      </c>
    </row>
    <row r="39" spans="10:17" ht="24.75" customHeight="1" thickBot="1">
      <c r="J39" s="6" t="s">
        <v>88</v>
      </c>
      <c r="K39" s="178" t="s">
        <v>51</v>
      </c>
      <c r="L39" s="179"/>
      <c r="M39" s="180"/>
      <c r="N39" s="18" t="s">
        <v>50</v>
      </c>
      <c r="O39" s="62">
        <v>1</v>
      </c>
      <c r="P39" s="52"/>
      <c r="Q39" s="28">
        <f t="shared" si="4"/>
        <v>0</v>
      </c>
    </row>
    <row r="40" spans="10:17" ht="30" customHeight="1" thickBot="1">
      <c r="J40" s="6" t="s">
        <v>89</v>
      </c>
      <c r="K40" s="163" t="s">
        <v>41</v>
      </c>
      <c r="L40" s="163"/>
      <c r="M40" s="163"/>
      <c r="N40" s="16"/>
      <c r="O40" s="62">
        <v>1</v>
      </c>
      <c r="P40" s="53"/>
      <c r="Q40" s="28">
        <f t="shared" si="4"/>
        <v>0</v>
      </c>
    </row>
    <row r="41" spans="10:17" ht="29.25" customHeight="1" thickBot="1">
      <c r="J41" s="6" t="s">
        <v>90</v>
      </c>
      <c r="K41" s="159" t="s">
        <v>4</v>
      </c>
      <c r="L41" s="159"/>
      <c r="M41" s="159"/>
      <c r="N41" s="16"/>
      <c r="O41" s="62">
        <v>1</v>
      </c>
      <c r="P41" s="29"/>
      <c r="Q41" s="28">
        <f t="shared" si="4"/>
        <v>0</v>
      </c>
    </row>
    <row r="42" spans="10:17" ht="27" customHeight="1" thickBot="1">
      <c r="J42" s="169" t="s">
        <v>66</v>
      </c>
      <c r="K42" s="170"/>
      <c r="L42" s="170"/>
      <c r="M42" s="170"/>
      <c r="N42" s="170"/>
      <c r="O42" s="170"/>
      <c r="P42" s="170"/>
      <c r="Q42" s="171"/>
    </row>
    <row r="43" spans="10:17" ht="26.25" customHeight="1" thickBot="1">
      <c r="J43" s="165"/>
      <c r="K43" s="166"/>
      <c r="L43" s="166"/>
      <c r="M43" s="167"/>
      <c r="N43" s="19" t="s">
        <v>67</v>
      </c>
      <c r="O43" s="32" t="s">
        <v>122</v>
      </c>
      <c r="P43" s="34" t="s">
        <v>196</v>
      </c>
      <c r="Q43" s="36" t="s">
        <v>123</v>
      </c>
    </row>
    <row r="44" spans="10:17" ht="22.5" customHeight="1" thickBot="1">
      <c r="J44" s="6" t="s">
        <v>91</v>
      </c>
      <c r="K44" s="168" t="s">
        <v>52</v>
      </c>
      <c r="L44" s="168"/>
      <c r="M44" s="168"/>
      <c r="N44" s="18" t="s">
        <v>48</v>
      </c>
      <c r="O44" s="62">
        <v>1</v>
      </c>
      <c r="P44" s="27"/>
      <c r="Q44" s="28">
        <f>O44*P44</f>
        <v>0</v>
      </c>
    </row>
    <row r="45" spans="10:17" ht="21.75" customHeight="1" thickBot="1">
      <c r="J45" s="6" t="s">
        <v>92</v>
      </c>
      <c r="K45" s="178" t="s">
        <v>52</v>
      </c>
      <c r="L45" s="179"/>
      <c r="M45" s="180"/>
      <c r="N45" s="18" t="s">
        <v>49</v>
      </c>
      <c r="O45" s="62">
        <v>1</v>
      </c>
      <c r="P45" s="52"/>
      <c r="Q45" s="28">
        <f t="shared" ref="Q45:Q48" si="5">O45*P45</f>
        <v>0</v>
      </c>
    </row>
    <row r="46" spans="10:17" ht="27" customHeight="1" thickBot="1">
      <c r="J46" s="6" t="s">
        <v>93</v>
      </c>
      <c r="K46" s="178" t="s">
        <v>51</v>
      </c>
      <c r="L46" s="179"/>
      <c r="M46" s="180"/>
      <c r="N46" s="18" t="s">
        <v>50</v>
      </c>
      <c r="O46" s="62">
        <v>1</v>
      </c>
      <c r="P46" s="52"/>
      <c r="Q46" s="28">
        <f t="shared" si="5"/>
        <v>0</v>
      </c>
    </row>
    <row r="47" spans="10:17" ht="28.5" customHeight="1" thickBot="1">
      <c r="J47" s="6" t="s">
        <v>94</v>
      </c>
      <c r="K47" s="163" t="s">
        <v>41</v>
      </c>
      <c r="L47" s="163"/>
      <c r="M47" s="163"/>
      <c r="N47" s="16"/>
      <c r="O47" s="62">
        <v>1</v>
      </c>
      <c r="P47" s="53"/>
      <c r="Q47" s="28">
        <f t="shared" si="5"/>
        <v>0</v>
      </c>
    </row>
    <row r="48" spans="10:17" ht="30.75" customHeight="1" thickBot="1">
      <c r="J48" s="6" t="s">
        <v>95</v>
      </c>
      <c r="K48" s="159" t="s">
        <v>4</v>
      </c>
      <c r="L48" s="159"/>
      <c r="M48" s="159"/>
      <c r="N48" s="16"/>
      <c r="O48" s="62">
        <v>1</v>
      </c>
      <c r="P48" s="29"/>
      <c r="Q48" s="28">
        <f t="shared" si="5"/>
        <v>0</v>
      </c>
    </row>
    <row r="49" spans="5:17" ht="15.75" thickBot="1"/>
    <row r="50" spans="5:17" ht="15.75" thickBot="1">
      <c r="O50" s="77" t="s">
        <v>123</v>
      </c>
      <c r="Q50" s="78">
        <f>SUM(Q9:Q13,Q16:Q20,Q23:Q27,Q30:Q34,Q37:Q41,Q44:Q48)</f>
        <v>0</v>
      </c>
    </row>
    <row r="51" spans="5:17" ht="18.75" customHeight="1" thickBot="1">
      <c r="E51" s="100" t="s">
        <v>124</v>
      </c>
      <c r="F51" s="99">
        <f>G32+Q50</f>
        <v>0</v>
      </c>
    </row>
  </sheetData>
  <mergeCells count="64">
    <mergeCell ref="K46:M46"/>
    <mergeCell ref="K47:M47"/>
    <mergeCell ref="K48:M48"/>
    <mergeCell ref="K41:M41"/>
    <mergeCell ref="J42:Q42"/>
    <mergeCell ref="J43:M43"/>
    <mergeCell ref="K44:M44"/>
    <mergeCell ref="K45:M45"/>
    <mergeCell ref="J36:M36"/>
    <mergeCell ref="K37:M37"/>
    <mergeCell ref="K38:M38"/>
    <mergeCell ref="K39:M39"/>
    <mergeCell ref="K40:M40"/>
    <mergeCell ref="K31:M31"/>
    <mergeCell ref="K32:M32"/>
    <mergeCell ref="K33:M33"/>
    <mergeCell ref="K34:M34"/>
    <mergeCell ref="J35:Q35"/>
    <mergeCell ref="A27:G27"/>
    <mergeCell ref="B29:D29"/>
    <mergeCell ref="B30:D30"/>
    <mergeCell ref="J21:Q21"/>
    <mergeCell ref="J22:M22"/>
    <mergeCell ref="K23:M23"/>
    <mergeCell ref="K24:M24"/>
    <mergeCell ref="K25:M25"/>
    <mergeCell ref="K26:M26"/>
    <mergeCell ref="K27:M27"/>
    <mergeCell ref="J28:Q28"/>
    <mergeCell ref="J29:M29"/>
    <mergeCell ref="K30:M30"/>
    <mergeCell ref="B21:D21"/>
    <mergeCell ref="B22:D22"/>
    <mergeCell ref="A23:G23"/>
    <mergeCell ref="J6:Q6"/>
    <mergeCell ref="B8:D8"/>
    <mergeCell ref="K8:M8"/>
    <mergeCell ref="B9:D9"/>
    <mergeCell ref="K9:M9"/>
    <mergeCell ref="A7:G7"/>
    <mergeCell ref="J7:Q7"/>
    <mergeCell ref="B25:D25"/>
    <mergeCell ref="B26:D26"/>
    <mergeCell ref="K10:M10"/>
    <mergeCell ref="K11:M11"/>
    <mergeCell ref="K17:M17"/>
    <mergeCell ref="K18:M18"/>
    <mergeCell ref="A15:G15"/>
    <mergeCell ref="A2:Q2"/>
    <mergeCell ref="B17:D17"/>
    <mergeCell ref="K20:M20"/>
    <mergeCell ref="B10:D10"/>
    <mergeCell ref="K12:M12"/>
    <mergeCell ref="K13:M13"/>
    <mergeCell ref="J15:M15"/>
    <mergeCell ref="B13:D13"/>
    <mergeCell ref="K16:M16"/>
    <mergeCell ref="B14:D14"/>
    <mergeCell ref="K19:M19"/>
    <mergeCell ref="J14:Q14"/>
    <mergeCell ref="A11:G11"/>
    <mergeCell ref="B18:D18"/>
    <mergeCell ref="A19:G19"/>
    <mergeCell ref="A6:G6"/>
  </mergeCells>
  <phoneticPr fontId="9" type="noConversion"/>
  <pageMargins left="0.7" right="0.7" top="0.75" bottom="0.75" header="0.3" footer="0.3"/>
  <pageSetup paperSize="8" scale="53" orientation="landscape" r:id="rId1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DF113-FBA8-4394-858B-A2945B429B87}">
  <sheetPr>
    <pageSetUpPr fitToPage="1"/>
  </sheetPr>
  <dimension ref="B1:Q61"/>
  <sheetViews>
    <sheetView tabSelected="1" topLeftCell="A43" zoomScale="98" zoomScaleNormal="98" zoomScaleSheetLayoutView="98" workbookViewId="0">
      <selection activeCell="F60" sqref="F60"/>
    </sheetView>
  </sheetViews>
  <sheetFormatPr baseColWidth="10" defaultRowHeight="15"/>
  <cols>
    <col min="1" max="1" width="7" customWidth="1"/>
    <col min="2" max="2" width="25.140625" customWidth="1"/>
    <col min="3" max="3" width="14.140625" customWidth="1"/>
    <col min="4" max="4" width="18" customWidth="1"/>
    <col min="5" max="5" width="21.42578125" customWidth="1"/>
    <col min="6" max="6" width="16.28515625" style="65" customWidth="1"/>
    <col min="7" max="7" width="19.7109375" customWidth="1"/>
    <col min="8" max="8" width="19.85546875" customWidth="1"/>
    <col min="9" max="9" width="20" customWidth="1"/>
    <col min="10" max="10" width="13.85546875" customWidth="1"/>
    <col min="17" max="17" width="14.140625" style="47" customWidth="1"/>
  </cols>
  <sheetData>
    <row r="1" spans="2:17" ht="15.75" thickBot="1"/>
    <row r="2" spans="2:17" ht="15" customHeight="1">
      <c r="B2" s="200" t="s">
        <v>60</v>
      </c>
      <c r="C2" s="201"/>
      <c r="D2" s="201"/>
      <c r="E2" s="201"/>
      <c r="F2" s="201"/>
      <c r="G2" s="201"/>
      <c r="H2" s="201"/>
      <c r="I2" s="202"/>
      <c r="J2" s="101"/>
      <c r="K2" s="101"/>
      <c r="L2" s="101"/>
      <c r="M2" s="101"/>
      <c r="P2" s="47"/>
      <c r="Q2"/>
    </row>
    <row r="3" spans="2:17" ht="34.5" customHeight="1" thickBot="1">
      <c r="B3" s="203"/>
      <c r="C3" s="204"/>
      <c r="D3" s="204"/>
      <c r="E3" s="204"/>
      <c r="F3" s="204"/>
      <c r="G3" s="204"/>
      <c r="H3" s="204"/>
      <c r="I3" s="205"/>
      <c r="J3" s="101"/>
      <c r="K3" s="101"/>
      <c r="L3" s="101"/>
      <c r="M3" s="101"/>
      <c r="P3" s="47"/>
      <c r="Q3"/>
    </row>
    <row r="4" spans="2:17" ht="15.75" thickBot="1">
      <c r="Q4" s="48"/>
    </row>
    <row r="5" spans="2:17" ht="15" customHeight="1">
      <c r="B5" s="209" t="s">
        <v>126</v>
      </c>
      <c r="C5" s="210"/>
      <c r="D5" s="210"/>
      <c r="E5" s="210"/>
      <c r="F5" s="210"/>
      <c r="G5" s="210"/>
      <c r="H5" s="210"/>
      <c r="I5" s="211"/>
    </row>
    <row r="6" spans="2:17" ht="15.75" customHeight="1" thickBot="1">
      <c r="B6" s="212"/>
      <c r="C6" s="213"/>
      <c r="D6" s="213"/>
      <c r="E6" s="213"/>
      <c r="F6" s="213"/>
      <c r="G6" s="213"/>
      <c r="H6" s="213"/>
      <c r="I6" s="214"/>
    </row>
    <row r="7" spans="2:17" ht="46.5" customHeight="1" thickBot="1">
      <c r="B7" s="66" t="s">
        <v>127</v>
      </c>
      <c r="C7" s="85" t="s">
        <v>6</v>
      </c>
      <c r="D7" s="67" t="s">
        <v>128</v>
      </c>
      <c r="E7" s="68" t="s">
        <v>185</v>
      </c>
      <c r="F7" s="68" t="s">
        <v>188</v>
      </c>
      <c r="G7" s="68" t="s">
        <v>187</v>
      </c>
      <c r="H7" s="68" t="s">
        <v>186</v>
      </c>
      <c r="I7" s="69" t="s">
        <v>123</v>
      </c>
    </row>
    <row r="8" spans="2:17" ht="32.25" customHeight="1" thickBot="1">
      <c r="B8" s="215" t="s">
        <v>38</v>
      </c>
      <c r="C8" s="71" t="s">
        <v>147</v>
      </c>
      <c r="D8" s="72" t="s">
        <v>144</v>
      </c>
      <c r="E8" s="73" t="s">
        <v>181</v>
      </c>
      <c r="F8" s="75"/>
      <c r="G8" s="81">
        <v>90</v>
      </c>
      <c r="H8" s="81">
        <v>30</v>
      </c>
      <c r="I8" s="84">
        <f>(G8*F8)*H8</f>
        <v>0</v>
      </c>
    </row>
    <row r="9" spans="2:17" ht="26.25" customHeight="1" thickBot="1">
      <c r="B9" s="216"/>
      <c r="C9" s="71" t="s">
        <v>148</v>
      </c>
      <c r="D9" s="70" t="s">
        <v>144</v>
      </c>
      <c r="E9" s="41" t="s">
        <v>180</v>
      </c>
      <c r="F9" s="75"/>
      <c r="G9" s="82">
        <v>200</v>
      </c>
      <c r="H9" s="82">
        <v>50</v>
      </c>
      <c r="I9" s="84">
        <f t="shared" ref="I9:I52" si="0">(G9*F9)*H9</f>
        <v>0</v>
      </c>
    </row>
    <row r="10" spans="2:17" s="65" customFormat="1" ht="22.5" customHeight="1" thickBot="1">
      <c r="B10" s="216"/>
      <c r="C10" s="71" t="s">
        <v>149</v>
      </c>
      <c r="D10" s="70" t="s">
        <v>144</v>
      </c>
      <c r="E10" s="41" t="s">
        <v>182</v>
      </c>
      <c r="F10" s="75"/>
      <c r="G10" s="82">
        <v>400</v>
      </c>
      <c r="H10" s="82">
        <v>50</v>
      </c>
      <c r="I10" s="84">
        <f t="shared" si="0"/>
        <v>0</v>
      </c>
      <c r="Q10" s="47"/>
    </row>
    <row r="11" spans="2:17" s="65" customFormat="1" ht="29.25" customHeight="1" thickBot="1">
      <c r="B11" s="216"/>
      <c r="C11" s="71" t="s">
        <v>130</v>
      </c>
      <c r="D11" s="70" t="s">
        <v>144</v>
      </c>
      <c r="E11" s="41" t="s">
        <v>183</v>
      </c>
      <c r="F11" s="75"/>
      <c r="G11" s="82">
        <v>900</v>
      </c>
      <c r="H11" s="82">
        <v>50</v>
      </c>
      <c r="I11" s="84">
        <f t="shared" si="0"/>
        <v>0</v>
      </c>
      <c r="Q11" s="47"/>
    </row>
    <row r="12" spans="2:17" ht="30" customHeight="1" thickBot="1">
      <c r="B12" s="217"/>
      <c r="C12" s="71" t="s">
        <v>129</v>
      </c>
      <c r="D12" s="74" t="s">
        <v>144</v>
      </c>
      <c r="E12" s="42" t="s">
        <v>184</v>
      </c>
      <c r="F12" s="75"/>
      <c r="G12" s="83">
        <v>1200</v>
      </c>
      <c r="H12" s="83">
        <v>50</v>
      </c>
      <c r="I12" s="84">
        <f t="shared" si="0"/>
        <v>0</v>
      </c>
    </row>
    <row r="13" spans="2:17" ht="29.25" customHeight="1" thickBot="1">
      <c r="B13" s="206" t="s">
        <v>36</v>
      </c>
      <c r="C13" s="71" t="s">
        <v>150</v>
      </c>
      <c r="D13" s="72" t="s">
        <v>144</v>
      </c>
      <c r="E13" s="73" t="s">
        <v>181</v>
      </c>
      <c r="F13" s="75"/>
      <c r="G13" s="81">
        <v>90</v>
      </c>
      <c r="H13" s="81">
        <v>15</v>
      </c>
      <c r="I13" s="84">
        <f t="shared" si="0"/>
        <v>0</v>
      </c>
    </row>
    <row r="14" spans="2:17" ht="26.25" customHeight="1" thickBot="1">
      <c r="B14" s="207"/>
      <c r="C14" s="71" t="s">
        <v>151</v>
      </c>
      <c r="D14" s="70" t="s">
        <v>144</v>
      </c>
      <c r="E14" s="41" t="s">
        <v>180</v>
      </c>
      <c r="F14" s="75"/>
      <c r="G14" s="82">
        <v>200</v>
      </c>
      <c r="H14" s="82">
        <v>20</v>
      </c>
      <c r="I14" s="84">
        <f t="shared" si="0"/>
        <v>0</v>
      </c>
    </row>
    <row r="15" spans="2:17" s="65" customFormat="1" ht="34.5" customHeight="1" thickBot="1">
      <c r="B15" s="207"/>
      <c r="C15" s="71" t="s">
        <v>152</v>
      </c>
      <c r="D15" s="70" t="s">
        <v>144</v>
      </c>
      <c r="E15" s="41" t="s">
        <v>182</v>
      </c>
      <c r="F15" s="75"/>
      <c r="G15" s="82">
        <v>400</v>
      </c>
      <c r="H15" s="82">
        <v>5</v>
      </c>
      <c r="I15" s="84">
        <f t="shared" si="0"/>
        <v>0</v>
      </c>
      <c r="Q15" s="47"/>
    </row>
    <row r="16" spans="2:17" s="65" customFormat="1" ht="21.75" customHeight="1" thickBot="1">
      <c r="B16" s="207"/>
      <c r="C16" s="71" t="s">
        <v>153</v>
      </c>
      <c r="D16" s="70" t="s">
        <v>144</v>
      </c>
      <c r="E16" s="41" t="s">
        <v>183</v>
      </c>
      <c r="F16" s="75"/>
      <c r="G16" s="82">
        <v>900</v>
      </c>
      <c r="H16" s="82">
        <v>1</v>
      </c>
      <c r="I16" s="84">
        <f t="shared" si="0"/>
        <v>0</v>
      </c>
      <c r="Q16" s="47"/>
    </row>
    <row r="17" spans="2:17" ht="24.75" customHeight="1" thickBot="1">
      <c r="B17" s="208"/>
      <c r="C17" s="71" t="s">
        <v>131</v>
      </c>
      <c r="D17" s="74" t="s">
        <v>144</v>
      </c>
      <c r="E17" s="42" t="s">
        <v>184</v>
      </c>
      <c r="F17" s="75"/>
      <c r="G17" s="83">
        <v>1200</v>
      </c>
      <c r="H17" s="83">
        <v>1</v>
      </c>
      <c r="I17" s="84">
        <f t="shared" si="0"/>
        <v>0</v>
      </c>
    </row>
    <row r="18" spans="2:17" ht="37.5" customHeight="1" thickBot="1">
      <c r="B18" s="206" t="s">
        <v>135</v>
      </c>
      <c r="C18" s="71" t="s">
        <v>154</v>
      </c>
      <c r="D18" s="72" t="s">
        <v>144</v>
      </c>
      <c r="E18" s="73" t="s">
        <v>181</v>
      </c>
      <c r="F18" s="75"/>
      <c r="G18" s="81">
        <v>90</v>
      </c>
      <c r="H18" s="81">
        <v>10</v>
      </c>
      <c r="I18" s="84">
        <f t="shared" si="0"/>
        <v>0</v>
      </c>
    </row>
    <row r="19" spans="2:17" s="65" customFormat="1" ht="37.5" customHeight="1" thickBot="1">
      <c r="B19" s="207"/>
      <c r="C19" s="71" t="s">
        <v>155</v>
      </c>
      <c r="D19" s="70" t="s">
        <v>144</v>
      </c>
      <c r="E19" s="41" t="s">
        <v>180</v>
      </c>
      <c r="F19" s="75"/>
      <c r="G19" s="82">
        <v>200</v>
      </c>
      <c r="H19" s="82">
        <v>5</v>
      </c>
      <c r="I19" s="84">
        <f t="shared" si="0"/>
        <v>0</v>
      </c>
      <c r="Q19" s="47"/>
    </row>
    <row r="20" spans="2:17" s="65" customFormat="1" ht="37.5" customHeight="1" thickBot="1">
      <c r="B20" s="207"/>
      <c r="C20" s="71" t="s">
        <v>132</v>
      </c>
      <c r="D20" s="70" t="s">
        <v>144</v>
      </c>
      <c r="E20" s="41" t="s">
        <v>182</v>
      </c>
      <c r="F20" s="75"/>
      <c r="G20" s="82">
        <v>400</v>
      </c>
      <c r="H20" s="82">
        <v>3</v>
      </c>
      <c r="I20" s="84">
        <f t="shared" si="0"/>
        <v>0</v>
      </c>
      <c r="Q20" s="47"/>
    </row>
    <row r="21" spans="2:17" s="65" customFormat="1" ht="37.5" customHeight="1" thickBot="1">
      <c r="B21" s="207"/>
      <c r="C21" s="71" t="s">
        <v>156</v>
      </c>
      <c r="D21" s="70" t="s">
        <v>144</v>
      </c>
      <c r="E21" s="41" t="s">
        <v>183</v>
      </c>
      <c r="F21" s="75"/>
      <c r="G21" s="82">
        <v>900</v>
      </c>
      <c r="H21" s="82">
        <v>1</v>
      </c>
      <c r="I21" s="84">
        <f t="shared" si="0"/>
        <v>0</v>
      </c>
      <c r="Q21" s="47"/>
    </row>
    <row r="22" spans="2:17" s="65" customFormat="1" ht="37.5" customHeight="1" thickBot="1">
      <c r="B22" s="208"/>
      <c r="C22" s="71" t="s">
        <v>133</v>
      </c>
      <c r="D22" s="74" t="s">
        <v>144</v>
      </c>
      <c r="E22" s="42" t="s">
        <v>184</v>
      </c>
      <c r="F22" s="75"/>
      <c r="G22" s="83">
        <v>1200</v>
      </c>
      <c r="H22" s="83">
        <v>1</v>
      </c>
      <c r="I22" s="84">
        <f t="shared" si="0"/>
        <v>0</v>
      </c>
      <c r="Q22" s="47"/>
    </row>
    <row r="23" spans="2:17" ht="34.5" customHeight="1" thickBot="1">
      <c r="B23" s="206" t="s">
        <v>37</v>
      </c>
      <c r="C23" s="71" t="s">
        <v>157</v>
      </c>
      <c r="D23" s="72" t="s">
        <v>144</v>
      </c>
      <c r="E23" s="73" t="s">
        <v>181</v>
      </c>
      <c r="F23" s="75"/>
      <c r="G23" s="81">
        <v>90</v>
      </c>
      <c r="H23" s="81">
        <v>5</v>
      </c>
      <c r="I23" s="84">
        <f t="shared" si="0"/>
        <v>0</v>
      </c>
    </row>
    <row r="24" spans="2:17" s="65" customFormat="1" ht="32.25" customHeight="1" thickBot="1">
      <c r="B24" s="207"/>
      <c r="C24" s="71" t="s">
        <v>158</v>
      </c>
      <c r="D24" s="70" t="s">
        <v>144</v>
      </c>
      <c r="E24" s="41" t="s">
        <v>180</v>
      </c>
      <c r="F24" s="75"/>
      <c r="G24" s="82">
        <v>200</v>
      </c>
      <c r="H24" s="82">
        <v>15</v>
      </c>
      <c r="I24" s="84">
        <f t="shared" si="0"/>
        <v>0</v>
      </c>
      <c r="Q24" s="47"/>
    </row>
    <row r="25" spans="2:17" s="65" customFormat="1" ht="32.25" customHeight="1" thickBot="1">
      <c r="B25" s="207"/>
      <c r="C25" s="71" t="s">
        <v>159</v>
      </c>
      <c r="D25" s="70" t="s">
        <v>144</v>
      </c>
      <c r="E25" s="41" t="s">
        <v>182</v>
      </c>
      <c r="F25" s="75"/>
      <c r="G25" s="82">
        <v>400</v>
      </c>
      <c r="H25" s="82">
        <v>10</v>
      </c>
      <c r="I25" s="84">
        <f t="shared" si="0"/>
        <v>0</v>
      </c>
      <c r="Q25" s="47"/>
    </row>
    <row r="26" spans="2:17" s="65" customFormat="1" ht="30.75" customHeight="1" thickBot="1">
      <c r="B26" s="207"/>
      <c r="C26" s="71" t="s">
        <v>160</v>
      </c>
      <c r="D26" s="70" t="s">
        <v>144</v>
      </c>
      <c r="E26" s="41" t="s">
        <v>183</v>
      </c>
      <c r="F26" s="75"/>
      <c r="G26" s="82">
        <v>900</v>
      </c>
      <c r="H26" s="82">
        <v>2</v>
      </c>
      <c r="I26" s="84">
        <f t="shared" si="0"/>
        <v>0</v>
      </c>
      <c r="Q26" s="47"/>
    </row>
    <row r="27" spans="2:17" ht="40.5" customHeight="1" thickBot="1">
      <c r="B27" s="208"/>
      <c r="C27" s="71" t="s">
        <v>134</v>
      </c>
      <c r="D27" s="74" t="s">
        <v>144</v>
      </c>
      <c r="E27" s="42" t="s">
        <v>184</v>
      </c>
      <c r="F27" s="75"/>
      <c r="G27" s="83">
        <v>1200</v>
      </c>
      <c r="H27" s="83">
        <v>1</v>
      </c>
      <c r="I27" s="84">
        <f t="shared" si="0"/>
        <v>0</v>
      </c>
    </row>
    <row r="28" spans="2:17" ht="29.25" customHeight="1" thickBot="1">
      <c r="B28" s="206" t="s">
        <v>140</v>
      </c>
      <c r="C28" s="71" t="s">
        <v>161</v>
      </c>
      <c r="D28" s="72" t="s">
        <v>144</v>
      </c>
      <c r="E28" s="73" t="s">
        <v>181</v>
      </c>
      <c r="F28" s="75"/>
      <c r="G28" s="81">
        <v>90</v>
      </c>
      <c r="H28" s="81">
        <v>5</v>
      </c>
      <c r="I28" s="84">
        <f t="shared" si="0"/>
        <v>0</v>
      </c>
    </row>
    <row r="29" spans="2:17" s="65" customFormat="1" ht="29.25" customHeight="1" thickBot="1">
      <c r="B29" s="207"/>
      <c r="C29" s="71" t="s">
        <v>136</v>
      </c>
      <c r="D29" s="70" t="s">
        <v>144</v>
      </c>
      <c r="E29" s="41" t="s">
        <v>180</v>
      </c>
      <c r="F29" s="75"/>
      <c r="G29" s="82">
        <v>200</v>
      </c>
      <c r="H29" s="82">
        <v>15</v>
      </c>
      <c r="I29" s="84">
        <f t="shared" si="0"/>
        <v>0</v>
      </c>
      <c r="Q29" s="47"/>
    </row>
    <row r="30" spans="2:17" s="65" customFormat="1" ht="29.25" customHeight="1" thickBot="1">
      <c r="B30" s="207"/>
      <c r="C30" s="71" t="s">
        <v>162</v>
      </c>
      <c r="D30" s="70" t="s">
        <v>144</v>
      </c>
      <c r="E30" s="41" t="s">
        <v>182</v>
      </c>
      <c r="F30" s="75"/>
      <c r="G30" s="82">
        <v>400</v>
      </c>
      <c r="H30" s="82">
        <v>10</v>
      </c>
      <c r="I30" s="84">
        <f t="shared" si="0"/>
        <v>0</v>
      </c>
      <c r="Q30" s="47"/>
    </row>
    <row r="31" spans="2:17" s="65" customFormat="1" ht="29.25" customHeight="1" thickBot="1">
      <c r="B31" s="207"/>
      <c r="C31" s="71" t="s">
        <v>137</v>
      </c>
      <c r="D31" s="70" t="s">
        <v>144</v>
      </c>
      <c r="E31" s="41" t="s">
        <v>183</v>
      </c>
      <c r="F31" s="75"/>
      <c r="G31" s="82">
        <v>900</v>
      </c>
      <c r="H31" s="82">
        <v>2</v>
      </c>
      <c r="I31" s="84">
        <f t="shared" si="0"/>
        <v>0</v>
      </c>
      <c r="Q31" s="47"/>
    </row>
    <row r="32" spans="2:17" ht="30.75" customHeight="1" thickBot="1">
      <c r="B32" s="208"/>
      <c r="C32" s="71" t="s">
        <v>163</v>
      </c>
      <c r="D32" s="74" t="s">
        <v>144</v>
      </c>
      <c r="E32" s="42" t="s">
        <v>184</v>
      </c>
      <c r="F32" s="75"/>
      <c r="G32" s="83">
        <v>1200</v>
      </c>
      <c r="H32" s="83">
        <v>1</v>
      </c>
      <c r="I32" s="84">
        <f t="shared" si="0"/>
        <v>0</v>
      </c>
    </row>
    <row r="33" spans="2:17" s="65" customFormat="1" ht="30.75" customHeight="1" thickBot="1">
      <c r="B33" s="218" t="s">
        <v>143</v>
      </c>
      <c r="C33" s="71" t="s">
        <v>164</v>
      </c>
      <c r="D33" s="72" t="s">
        <v>144</v>
      </c>
      <c r="E33" s="73" t="s">
        <v>181</v>
      </c>
      <c r="F33" s="75"/>
      <c r="G33" s="81">
        <v>90</v>
      </c>
      <c r="H33" s="81">
        <v>15</v>
      </c>
      <c r="I33" s="84">
        <f t="shared" si="0"/>
        <v>0</v>
      </c>
      <c r="Q33" s="47"/>
    </row>
    <row r="34" spans="2:17" s="65" customFormat="1" ht="30.75" customHeight="1" thickBot="1">
      <c r="B34" s="219"/>
      <c r="C34" s="71" t="s">
        <v>165</v>
      </c>
      <c r="D34" s="70" t="s">
        <v>144</v>
      </c>
      <c r="E34" s="41" t="s">
        <v>180</v>
      </c>
      <c r="F34" s="75"/>
      <c r="G34" s="82">
        <v>200</v>
      </c>
      <c r="H34" s="82">
        <v>10</v>
      </c>
      <c r="I34" s="84">
        <f t="shared" si="0"/>
        <v>0</v>
      </c>
      <c r="Q34" s="47"/>
    </row>
    <row r="35" spans="2:17" s="65" customFormat="1" ht="30.75" customHeight="1" thickBot="1">
      <c r="B35" s="219"/>
      <c r="C35" s="71" t="s">
        <v>166</v>
      </c>
      <c r="D35" s="70" t="s">
        <v>144</v>
      </c>
      <c r="E35" s="41" t="s">
        <v>182</v>
      </c>
      <c r="F35" s="75"/>
      <c r="G35" s="82">
        <v>400</v>
      </c>
      <c r="H35" s="82">
        <v>5</v>
      </c>
      <c r="I35" s="84">
        <f t="shared" si="0"/>
        <v>0</v>
      </c>
      <c r="Q35" s="47"/>
    </row>
    <row r="36" spans="2:17" s="65" customFormat="1" ht="30.75" customHeight="1" thickBot="1">
      <c r="B36" s="219"/>
      <c r="C36" s="71" t="s">
        <v>167</v>
      </c>
      <c r="D36" s="70" t="s">
        <v>144</v>
      </c>
      <c r="E36" s="41" t="s">
        <v>183</v>
      </c>
      <c r="F36" s="75"/>
      <c r="G36" s="82">
        <v>900</v>
      </c>
      <c r="H36" s="82">
        <v>1</v>
      </c>
      <c r="I36" s="84">
        <f t="shared" si="0"/>
        <v>0</v>
      </c>
      <c r="Q36" s="47"/>
    </row>
    <row r="37" spans="2:17" ht="33" customHeight="1" thickBot="1">
      <c r="B37" s="220"/>
      <c r="C37" s="71" t="s">
        <v>168</v>
      </c>
      <c r="D37" s="74" t="s">
        <v>144</v>
      </c>
      <c r="E37" s="42" t="s">
        <v>184</v>
      </c>
      <c r="F37" s="75"/>
      <c r="G37" s="83">
        <v>1200</v>
      </c>
      <c r="H37" s="83">
        <v>1</v>
      </c>
      <c r="I37" s="84">
        <f t="shared" si="0"/>
        <v>0</v>
      </c>
    </row>
    <row r="38" spans="2:17" s="65" customFormat="1" ht="30.75" customHeight="1" thickBot="1">
      <c r="B38" s="218" t="s">
        <v>39</v>
      </c>
      <c r="C38" s="71" t="s">
        <v>169</v>
      </c>
      <c r="D38" s="72" t="s">
        <v>144</v>
      </c>
      <c r="E38" s="73" t="s">
        <v>181</v>
      </c>
      <c r="F38" s="75"/>
      <c r="G38" s="81">
        <v>90</v>
      </c>
      <c r="H38" s="81">
        <v>5</v>
      </c>
      <c r="I38" s="84">
        <f t="shared" si="0"/>
        <v>0</v>
      </c>
      <c r="Q38" s="47"/>
    </row>
    <row r="39" spans="2:17" s="65" customFormat="1" ht="27" customHeight="1" thickBot="1">
      <c r="B39" s="219"/>
      <c r="C39" s="71" t="s">
        <v>170</v>
      </c>
      <c r="D39" s="70" t="s">
        <v>144</v>
      </c>
      <c r="E39" s="41" t="s">
        <v>180</v>
      </c>
      <c r="F39" s="75"/>
      <c r="G39" s="82">
        <v>200</v>
      </c>
      <c r="H39" s="82">
        <v>2</v>
      </c>
      <c r="I39" s="84">
        <f t="shared" si="0"/>
        <v>0</v>
      </c>
      <c r="Q39" s="47"/>
    </row>
    <row r="40" spans="2:17" s="65" customFormat="1" ht="29.25" customHeight="1" thickBot="1">
      <c r="B40" s="219"/>
      <c r="C40" s="71" t="s">
        <v>171</v>
      </c>
      <c r="D40" s="70" t="s">
        <v>144</v>
      </c>
      <c r="E40" s="41" t="s">
        <v>182</v>
      </c>
      <c r="F40" s="75"/>
      <c r="G40" s="82">
        <v>400</v>
      </c>
      <c r="H40" s="82">
        <v>2</v>
      </c>
      <c r="I40" s="84">
        <f t="shared" si="0"/>
        <v>0</v>
      </c>
    </row>
    <row r="41" spans="2:17" s="65" customFormat="1" ht="33" customHeight="1" thickBot="1">
      <c r="B41" s="219"/>
      <c r="C41" s="71" t="s">
        <v>172</v>
      </c>
      <c r="D41" s="70" t="s">
        <v>144</v>
      </c>
      <c r="E41" s="41" t="s">
        <v>183</v>
      </c>
      <c r="F41" s="75"/>
      <c r="G41" s="82">
        <v>900</v>
      </c>
      <c r="H41" s="82">
        <v>1</v>
      </c>
      <c r="I41" s="84">
        <f t="shared" si="0"/>
        <v>0</v>
      </c>
    </row>
    <row r="42" spans="2:17" ht="25.5" customHeight="1" thickBot="1">
      <c r="B42" s="220"/>
      <c r="C42" s="71" t="s">
        <v>138</v>
      </c>
      <c r="D42" s="74" t="s">
        <v>144</v>
      </c>
      <c r="E42" s="42" t="s">
        <v>184</v>
      </c>
      <c r="F42" s="75"/>
      <c r="G42" s="83">
        <v>1200</v>
      </c>
      <c r="H42" s="83">
        <v>1</v>
      </c>
      <c r="I42" s="84">
        <f t="shared" si="0"/>
        <v>0</v>
      </c>
      <c r="Q42"/>
    </row>
    <row r="43" spans="2:17" ht="28.5" customHeight="1" thickBot="1">
      <c r="B43" s="206" t="s">
        <v>40</v>
      </c>
      <c r="C43" s="71" t="s">
        <v>139</v>
      </c>
      <c r="D43" s="72" t="s">
        <v>144</v>
      </c>
      <c r="E43" s="73" t="s">
        <v>181</v>
      </c>
      <c r="F43" s="75"/>
      <c r="G43" s="81">
        <v>90</v>
      </c>
      <c r="H43" s="81">
        <v>30</v>
      </c>
      <c r="I43" s="84">
        <f t="shared" si="0"/>
        <v>0</v>
      </c>
      <c r="Q43"/>
    </row>
    <row r="44" spans="2:17" ht="32.25" customHeight="1" thickBot="1">
      <c r="B44" s="207"/>
      <c r="C44" s="71" t="s">
        <v>173</v>
      </c>
      <c r="D44" s="70" t="s">
        <v>144</v>
      </c>
      <c r="E44" s="41" t="s">
        <v>180</v>
      </c>
      <c r="F44" s="75"/>
      <c r="G44" s="82">
        <v>200</v>
      </c>
      <c r="H44" s="82">
        <v>30</v>
      </c>
      <c r="I44" s="84">
        <f t="shared" si="0"/>
        <v>0</v>
      </c>
      <c r="Q44"/>
    </row>
    <row r="45" spans="2:17" s="65" customFormat="1" ht="32.25" customHeight="1" thickBot="1">
      <c r="B45" s="207"/>
      <c r="C45" s="71" t="s">
        <v>174</v>
      </c>
      <c r="D45" s="70" t="s">
        <v>144</v>
      </c>
      <c r="E45" s="41" t="s">
        <v>182</v>
      </c>
      <c r="F45" s="75"/>
      <c r="G45" s="82">
        <v>400</v>
      </c>
      <c r="H45" s="82">
        <v>50</v>
      </c>
      <c r="I45" s="84">
        <f t="shared" si="0"/>
        <v>0</v>
      </c>
      <c r="Q45" s="47"/>
    </row>
    <row r="46" spans="2:17" s="65" customFormat="1" ht="32.25" customHeight="1" thickBot="1">
      <c r="B46" s="207"/>
      <c r="C46" s="71" t="s">
        <v>175</v>
      </c>
      <c r="D46" s="70" t="s">
        <v>144</v>
      </c>
      <c r="E46" s="41" t="s">
        <v>183</v>
      </c>
      <c r="F46" s="75"/>
      <c r="G46" s="82">
        <v>900</v>
      </c>
      <c r="H46" s="82">
        <v>10</v>
      </c>
      <c r="I46" s="84">
        <f t="shared" si="0"/>
        <v>0</v>
      </c>
      <c r="Q46" s="47"/>
    </row>
    <row r="47" spans="2:17" ht="26.25" customHeight="1" thickBot="1">
      <c r="B47" s="208"/>
      <c r="C47" s="71" t="s">
        <v>176</v>
      </c>
      <c r="D47" s="74" t="s">
        <v>144</v>
      </c>
      <c r="E47" s="42" t="s">
        <v>184</v>
      </c>
      <c r="F47" s="75"/>
      <c r="G47" s="83">
        <v>1200</v>
      </c>
      <c r="H47" s="83">
        <v>30</v>
      </c>
      <c r="I47" s="84">
        <f t="shared" si="0"/>
        <v>0</v>
      </c>
    </row>
    <row r="48" spans="2:17" s="65" customFormat="1" ht="26.25" customHeight="1" thickBot="1">
      <c r="B48" s="206" t="s">
        <v>96</v>
      </c>
      <c r="C48" s="71" t="s">
        <v>177</v>
      </c>
      <c r="D48" s="72" t="s">
        <v>144</v>
      </c>
      <c r="E48" s="73" t="s">
        <v>181</v>
      </c>
      <c r="F48" s="75"/>
      <c r="G48" s="81">
        <v>90</v>
      </c>
      <c r="H48" s="81">
        <v>5</v>
      </c>
      <c r="I48" s="84">
        <f t="shared" si="0"/>
        <v>0</v>
      </c>
      <c r="Q48" s="47"/>
    </row>
    <row r="49" spans="2:17" ht="26.25" customHeight="1" thickBot="1">
      <c r="B49" s="207"/>
      <c r="C49" s="71" t="s">
        <v>178</v>
      </c>
      <c r="D49" s="70" t="s">
        <v>144</v>
      </c>
      <c r="E49" s="41" t="s">
        <v>180</v>
      </c>
      <c r="F49" s="75"/>
      <c r="G49" s="82">
        <v>200</v>
      </c>
      <c r="H49" s="82">
        <v>2</v>
      </c>
      <c r="I49" s="84">
        <f t="shared" si="0"/>
        <v>0</v>
      </c>
    </row>
    <row r="50" spans="2:17" s="65" customFormat="1" ht="26.25" customHeight="1" thickBot="1">
      <c r="B50" s="207"/>
      <c r="C50" s="71" t="s">
        <v>141</v>
      </c>
      <c r="D50" s="70" t="s">
        <v>144</v>
      </c>
      <c r="E50" s="41" t="s">
        <v>182</v>
      </c>
      <c r="F50" s="75"/>
      <c r="G50" s="82">
        <v>400</v>
      </c>
      <c r="H50" s="82">
        <v>1</v>
      </c>
      <c r="I50" s="84">
        <f t="shared" si="0"/>
        <v>0</v>
      </c>
      <c r="Q50" s="47"/>
    </row>
    <row r="51" spans="2:17" s="65" customFormat="1" ht="26.25" customHeight="1" thickBot="1">
      <c r="B51" s="207"/>
      <c r="C51" s="71" t="s">
        <v>179</v>
      </c>
      <c r="D51" s="70" t="s">
        <v>144</v>
      </c>
      <c r="E51" s="41" t="s">
        <v>183</v>
      </c>
      <c r="F51" s="75"/>
      <c r="G51" s="82">
        <v>900</v>
      </c>
      <c r="H51" s="82">
        <v>1</v>
      </c>
      <c r="I51" s="84">
        <f t="shared" si="0"/>
        <v>0</v>
      </c>
      <c r="Q51" s="47"/>
    </row>
    <row r="52" spans="2:17" s="65" customFormat="1" ht="26.25" customHeight="1" thickBot="1">
      <c r="B52" s="208"/>
      <c r="C52" s="96" t="s">
        <v>142</v>
      </c>
      <c r="D52" s="74" t="s">
        <v>144</v>
      </c>
      <c r="E52" s="42" t="s">
        <v>184</v>
      </c>
      <c r="F52" s="97"/>
      <c r="G52" s="83">
        <v>1200</v>
      </c>
      <c r="H52" s="83">
        <v>1</v>
      </c>
      <c r="I52" s="98">
        <f t="shared" si="0"/>
        <v>0</v>
      </c>
      <c r="Q52" s="47"/>
    </row>
    <row r="53" spans="2:17" s="65" customFormat="1" ht="26.25" customHeight="1" thickBot="1">
      <c r="Q53" s="47"/>
    </row>
    <row r="54" spans="2:17" ht="25.5" customHeight="1" thickBot="1">
      <c r="H54" s="76" t="s">
        <v>145</v>
      </c>
      <c r="I54" s="95">
        <f>SUM(I8:I52)</f>
        <v>0</v>
      </c>
    </row>
    <row r="55" spans="2:17" ht="15.75" thickBot="1"/>
    <row r="56" spans="2:17" ht="27.75" customHeight="1" thickBot="1">
      <c r="C56" s="198" t="s">
        <v>197</v>
      </c>
      <c r="D56" s="199"/>
      <c r="N56" s="47"/>
      <c r="Q56"/>
    </row>
    <row r="57" spans="2:17" ht="21" customHeight="1" thickBot="1">
      <c r="C57" s="87"/>
      <c r="D57" s="88" t="s">
        <v>193</v>
      </c>
    </row>
    <row r="58" spans="2:17" ht="27" customHeight="1">
      <c r="C58" s="89" t="s">
        <v>125</v>
      </c>
      <c r="D58" s="90">
        <f>'Collecte et transport'!F33</f>
        <v>0</v>
      </c>
    </row>
    <row r="59" spans="2:17" ht="21.75" customHeight="1">
      <c r="C59" s="91" t="s">
        <v>194</v>
      </c>
      <c r="D59" s="92">
        <f>'Conditionnement des bouteilles'!F51</f>
        <v>0</v>
      </c>
    </row>
    <row r="60" spans="2:17" ht="24.75" customHeight="1">
      <c r="C60" s="91" t="s">
        <v>145</v>
      </c>
      <c r="D60" s="92">
        <f>I54</f>
        <v>0</v>
      </c>
    </row>
    <row r="61" spans="2:17" ht="24.75" customHeight="1" thickBot="1">
      <c r="C61" s="93" t="s">
        <v>146</v>
      </c>
      <c r="D61" s="94">
        <f>SUM(D58:D60)</f>
        <v>0</v>
      </c>
    </row>
  </sheetData>
  <mergeCells count="12">
    <mergeCell ref="C56:D56"/>
    <mergeCell ref="B2:I3"/>
    <mergeCell ref="B48:B52"/>
    <mergeCell ref="B5:I6"/>
    <mergeCell ref="B18:B22"/>
    <mergeCell ref="B23:B27"/>
    <mergeCell ref="B28:B32"/>
    <mergeCell ref="B43:B47"/>
    <mergeCell ref="B8:B12"/>
    <mergeCell ref="B13:B17"/>
    <mergeCell ref="B38:B42"/>
    <mergeCell ref="B33:B37"/>
  </mergeCells>
  <phoneticPr fontId="9" type="noConversion"/>
  <pageMargins left="0.7" right="0.7" top="0.75" bottom="0.75" header="0.3" footer="0.3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Instructions </vt:lpstr>
      <vt:lpstr>Collecte et transport</vt:lpstr>
      <vt:lpstr>Conditionnement des bouteilles</vt:lpstr>
      <vt:lpstr>Destruction des gaz</vt:lpstr>
      <vt:lpstr>'Collecte et transport'!Zone_d_impression</vt:lpstr>
      <vt:lpstr>'Conditionnement des bouteilles'!Zone_d_impression</vt:lpstr>
      <vt:lpstr>'Instructions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BIALUANGA MUKENDI Joel</dc:creator>
  <cp:lastModifiedBy>KAYI SANDA Claverie</cp:lastModifiedBy>
  <cp:lastPrinted>2025-07-23T14:30:34Z</cp:lastPrinted>
  <dcterms:created xsi:type="dcterms:W3CDTF">2024-11-04T11:05:08Z</dcterms:created>
  <dcterms:modified xsi:type="dcterms:W3CDTF">2025-07-25T09:08:03Z</dcterms:modified>
</cp:coreProperties>
</file>